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Group Investor Relations\1998-2017\2017\Q4\Sharp\"/>
    </mc:Choice>
  </mc:AlternateContent>
  <bookViews>
    <workbookView xWindow="0" yWindow="0" windowWidth="18135" windowHeight="9765" tabRatio="900"/>
  </bookViews>
  <sheets>
    <sheet name="STARTSIDA" sheetId="1" r:id="rId1"/>
    <sheet name="Kv. RR" sheetId="2" r:id="rId2"/>
    <sheet name="Kv BR" sheetId="3" r:id="rId3"/>
    <sheet name="Kv. KF" sheetId="11" r:id="rId4"/>
    <sheet name="Kv. FB " sheetId="8" r:id="rId5"/>
    <sheet name="År. RR" sheetId="4" r:id="rId6"/>
    <sheet name="År. BR" sheetId="5" r:id="rId7"/>
    <sheet name="År. KF" sheetId="6" r:id="rId8"/>
    <sheet name="År. FB" sheetId="9" r:id="rId9"/>
    <sheet name="Nyckeltal " sheetId="7" r:id="rId10"/>
    <sheet name="Hållbarhet" sheetId="10" r:id="rId11"/>
  </sheets>
  <definedNames>
    <definedName name="Andel_eget_kapital">'Nyckeltal '!$A$49</definedName>
    <definedName name="Avkastning_på_eget_kapital__12M">'Nyckeltal '!$A$50</definedName>
    <definedName name="Avkastning_på_sysselsatt_kapital">'Nyckeltal '!$A$46</definedName>
    <definedName name="Direktavkastning">'Nyckeltal '!$A$57</definedName>
    <definedName name="EBITDA">#REF!</definedName>
    <definedName name="EBITDA_marginal">'Kv. RR'!$A$83</definedName>
    <definedName name="Eget_kapital">'Nyckeltal '!$A$60</definedName>
    <definedName name="Försäljningsbryggor">'Kv. FB '!$A$2</definedName>
    <definedName name="Förändring__organiskt_från_volym_och_pris">'Nyckeltal '!$A$11</definedName>
    <definedName name="Jämförelsestörande_poster">'Kv. RR'!$A$57</definedName>
    <definedName name="Kapitalomsättningshastighet__ggr">'Nyckeltal '!$A$43</definedName>
    <definedName name="Kassamässigt_rörelseöverskott">'Kv. KF'!$A$9</definedName>
    <definedName name="Nettoskuld_EBITDA">#REF!</definedName>
    <definedName name="OLE_LINK1" localSheetId="0">STARTSIDA!#REF!</definedName>
    <definedName name="Omsättningshastighet__sysselsatt_kapital__ggr">'Nyckeltal '!$A$45</definedName>
    <definedName name="Operativt_kassaflöde">'Kv. KF'!$A$47</definedName>
    <definedName name="_xlnm.Print_Area" localSheetId="10">Hållbarhet!$A$1:$J$54</definedName>
    <definedName name="_xlnm.Print_Area" localSheetId="2">'Kv BR'!$A$1:$DP$46</definedName>
    <definedName name="_xlnm.Print_Area" localSheetId="4">'Kv. FB '!$A$1:$AD$96</definedName>
    <definedName name="_xlnm.Print_Area" localSheetId="3">'Kv. KF'!$A$1:$AF$65</definedName>
    <definedName name="_xlnm.Print_Area" localSheetId="1">'Kv. RR'!$A$1:$DI$97</definedName>
    <definedName name="_xlnm.Print_Area" localSheetId="9">'Nyckeltal '!$A$1:$AG$73</definedName>
    <definedName name="_xlnm.Print_Area" localSheetId="0">STARTSIDA!$A$1:$F$48</definedName>
    <definedName name="_xlnm.Print_Area" localSheetId="6">'År. BR'!$A$1:$AE$35</definedName>
    <definedName name="_xlnm.Print_Area" localSheetId="8">'År. FB'!$A$1:$L$96</definedName>
    <definedName name="_xlnm.Print_Area" localSheetId="7">'År. KF'!$A$1:$Y$54</definedName>
    <definedName name="_xlnm.Print_Area" localSheetId="5">'År. RR'!$A$1:$AC$101</definedName>
    <definedName name="Räntetäckningsgrad__ggr">'Nyckeltal '!#REF!</definedName>
    <definedName name="Rörelsemarginal">'Kv. RR'!$A$38</definedName>
    <definedName name="Rörelsemarginal_exkl._jämförelsestörande_poster">'Kv. RR'!$A$66</definedName>
    <definedName name="Rörelseresultat_exkl._jämförelsestörande_poster">'Kv. RR'!$A$64</definedName>
    <definedName name="Skuldsättningsgrad">'Nyckeltal '!$A$48</definedName>
    <definedName name="Uträkning_av_nettoskuldsättning">'Kv BR'!$A$41</definedName>
    <definedName name="Uträkning_av_sysselsatt_kapital">'Kv BR'!$A$35</definedName>
    <definedName name="Vinst_före_utspädning">'Nyckeltal '!$A$53</definedName>
    <definedName name="Vinstmarginal">'Kv. RR'!$A$46</definedName>
  </definedNames>
  <calcPr calcId="152511"/>
</workbook>
</file>

<file path=xl/calcChain.xml><?xml version="1.0" encoding="utf-8"?>
<calcChain xmlns="http://schemas.openxmlformats.org/spreadsheetml/2006/main">
  <c r="AE56" i="7" l="1"/>
  <c r="AE57" i="7" l="1"/>
  <c r="J91" i="9"/>
  <c r="J84" i="9"/>
  <c r="J77" i="9"/>
  <c r="J70" i="9"/>
  <c r="J63" i="9"/>
  <c r="J56" i="9"/>
  <c r="J45" i="9"/>
  <c r="J38" i="9"/>
  <c r="J31" i="9"/>
  <c r="J24" i="9"/>
  <c r="J17" i="9"/>
  <c r="J10" i="9"/>
  <c r="X50" i="6"/>
  <c r="X39" i="6"/>
  <c r="X24" i="6"/>
  <c r="X18" i="6"/>
  <c r="X27" i="6" s="1"/>
  <c r="X11" i="6"/>
  <c r="AD34" i="5"/>
  <c r="AD35" i="5"/>
  <c r="AD31" i="5"/>
  <c r="AD26" i="5"/>
  <c r="AD21" i="5"/>
  <c r="AD32" i="5" s="1"/>
  <c r="AD16" i="5"/>
  <c r="AD10" i="5"/>
  <c r="AD17" i="5" s="1"/>
  <c r="AC93" i="4"/>
  <c r="AC79" i="4"/>
  <c r="AC76" i="4"/>
  <c r="AC75" i="4"/>
  <c r="AC71" i="4"/>
  <c r="AC70" i="4"/>
  <c r="AC69" i="4"/>
  <c r="AC68" i="4"/>
  <c r="AC67" i="4"/>
  <c r="AC57" i="4"/>
  <c r="AC45" i="4"/>
  <c r="AC50" i="4" s="1"/>
  <c r="AC36" i="4"/>
  <c r="AC35" i="4"/>
  <c r="AC34" i="4"/>
  <c r="AC33" i="4"/>
  <c r="AC32" i="4"/>
  <c r="AC29" i="4"/>
  <c r="AC38" i="4" s="1"/>
  <c r="AC19" i="4"/>
  <c r="AC12" i="4"/>
  <c r="AC14" i="4" s="1"/>
  <c r="AC90" i="8"/>
  <c r="AC84" i="8"/>
  <c r="AC83" i="8"/>
  <c r="AC77" i="8"/>
  <c r="AC76" i="8"/>
  <c r="AC70" i="8"/>
  <c r="AC69" i="8"/>
  <c r="AC63" i="8"/>
  <c r="AC62" i="8"/>
  <c r="AC56" i="8"/>
  <c r="AC55" i="8"/>
  <c r="AC49" i="8"/>
  <c r="AC45" i="8"/>
  <c r="AC39" i="8"/>
  <c r="AC38" i="8"/>
  <c r="AC32" i="8"/>
  <c r="AC31" i="8"/>
  <c r="AC25" i="8"/>
  <c r="AC24" i="8"/>
  <c r="AC18" i="8"/>
  <c r="AC17" i="8"/>
  <c r="AC11" i="8"/>
  <c r="AC10" i="8"/>
  <c r="AG57" i="11"/>
  <c r="AG56" i="11"/>
  <c r="AG55" i="11"/>
  <c r="AG54" i="11"/>
  <c r="AG53" i="11"/>
  <c r="AG52" i="11"/>
  <c r="AG51" i="11"/>
  <c r="AG45" i="11"/>
  <c r="AG33" i="11"/>
  <c r="AG25" i="11"/>
  <c r="AG9" i="11"/>
  <c r="AG16" i="11" s="1"/>
  <c r="DM44" i="3"/>
  <c r="DM42" i="3"/>
  <c r="DM45" i="3" s="1"/>
  <c r="DM37" i="3"/>
  <c r="DM31" i="3"/>
  <c r="DM26" i="3"/>
  <c r="DM21" i="3"/>
  <c r="DM32" i="3" s="1"/>
  <c r="DM16" i="3"/>
  <c r="DM10" i="3"/>
  <c r="DM17" i="3" s="1"/>
  <c r="DM36" i="3" s="1"/>
  <c r="DM38" i="3" s="1"/>
  <c r="DI93" i="2"/>
  <c r="DI79" i="2"/>
  <c r="DI76" i="2"/>
  <c r="DI75" i="2" s="1"/>
  <c r="DI71" i="2"/>
  <c r="DI70" i="2"/>
  <c r="DI69" i="2"/>
  <c r="DI68" i="2"/>
  <c r="DI67" i="2"/>
  <c r="DI57" i="2"/>
  <c r="DI45" i="2"/>
  <c r="DI50" i="2" s="1"/>
  <c r="DI36" i="2"/>
  <c r="DI35" i="2"/>
  <c r="DI34" i="2"/>
  <c r="DI33" i="2"/>
  <c r="DI32" i="2"/>
  <c r="DI29" i="2"/>
  <c r="DI38" i="2" s="1"/>
  <c r="DI19" i="2"/>
  <c r="DI12" i="2"/>
  <c r="DI14" i="2" s="1"/>
  <c r="X52" i="6" l="1"/>
  <c r="AG35" i="11"/>
  <c r="AC53" i="4"/>
  <c r="AC52" i="4"/>
  <c r="AC64" i="4"/>
  <c r="AC73" i="4" s="1"/>
  <c r="AG48" i="11"/>
  <c r="AG63" i="11" s="1"/>
  <c r="DI52" i="2"/>
  <c r="DI53" i="2"/>
  <c r="DI46" i="2"/>
  <c r="DI64" i="2"/>
  <c r="DI73" i="2" s="1"/>
  <c r="AB90" i="8" l="1"/>
  <c r="AB84" i="8"/>
  <c r="AB83" i="8"/>
  <c r="AB77" i="8"/>
  <c r="AB76" i="8"/>
  <c r="AB70" i="8"/>
  <c r="AB69" i="8"/>
  <c r="AB63" i="8"/>
  <c r="AB62" i="8"/>
  <c r="AB56" i="8"/>
  <c r="AB55" i="8"/>
  <c r="AB49" i="8"/>
  <c r="AB45" i="8"/>
  <c r="AB39" i="8"/>
  <c r="AB38" i="8"/>
  <c r="AB32" i="8"/>
  <c r="AB31" i="8"/>
  <c r="AB25" i="8"/>
  <c r="AB24" i="8"/>
  <c r="AB18" i="8"/>
  <c r="AB17" i="8"/>
  <c r="AB11" i="8"/>
  <c r="AB10" i="8"/>
  <c r="AA90" i="8"/>
  <c r="AA84" i="8"/>
  <c r="AA83" i="8"/>
  <c r="AA77" i="8"/>
  <c r="AA76" i="8"/>
  <c r="AA70" i="8"/>
  <c r="AA69" i="8"/>
  <c r="AA63" i="8"/>
  <c r="AA62" i="8"/>
  <c r="AA56" i="8"/>
  <c r="AA55" i="8"/>
  <c r="AA49" i="8"/>
  <c r="AA45" i="8"/>
  <c r="AA39" i="8"/>
  <c r="AA38" i="8"/>
  <c r="AA32" i="8"/>
  <c r="AA31" i="8"/>
  <c r="AA25" i="8"/>
  <c r="AA24" i="8"/>
  <c r="AA18" i="8"/>
  <c r="AA17" i="8"/>
  <c r="AA11" i="8"/>
  <c r="AA10" i="8"/>
  <c r="AE36" i="11"/>
  <c r="AF57" i="11"/>
  <c r="AF56" i="11"/>
  <c r="AF55" i="11"/>
  <c r="AF54" i="11"/>
  <c r="AF53" i="11"/>
  <c r="AF52" i="11"/>
  <c r="AF51" i="11"/>
  <c r="AF45" i="11"/>
  <c r="AF33" i="11"/>
  <c r="AF25" i="11"/>
  <c r="AF9" i="11"/>
  <c r="AF16" i="11" s="1"/>
  <c r="AF35" i="11" s="1"/>
  <c r="AF39" i="11" s="1"/>
  <c r="AG36" i="11" s="1"/>
  <c r="AG39" i="11" s="1"/>
  <c r="AE57" i="11"/>
  <c r="AE56" i="11"/>
  <c r="AE55" i="11"/>
  <c r="AE54" i="11"/>
  <c r="AE53" i="11"/>
  <c r="AE52" i="11"/>
  <c r="AE51" i="11"/>
  <c r="AE45" i="11"/>
  <c r="AE33" i="11"/>
  <c r="AE25" i="11"/>
  <c r="AE9" i="11"/>
  <c r="AE16" i="11" s="1"/>
  <c r="AE35" i="11" s="1"/>
  <c r="DL31" i="3"/>
  <c r="DL26" i="3"/>
  <c r="DL21" i="3"/>
  <c r="DL32" i="3"/>
  <c r="DL16" i="3"/>
  <c r="DL10" i="3"/>
  <c r="DL17" i="3"/>
  <c r="DL36" i="3"/>
  <c r="DL38" i="3"/>
  <c r="DK44" i="3"/>
  <c r="DK42" i="3"/>
  <c r="DK45" i="3"/>
  <c r="DK37" i="3"/>
  <c r="DK31" i="3"/>
  <c r="DK26" i="3"/>
  <c r="DK21" i="3"/>
  <c r="DK32" i="3"/>
  <c r="DK16" i="3"/>
  <c r="DK17" i="3"/>
  <c r="DK36" i="3"/>
  <c r="DK38" i="3"/>
  <c r="DK10" i="3"/>
  <c r="DH93" i="2"/>
  <c r="DH79" i="2"/>
  <c r="DH76" i="2"/>
  <c r="DH75" i="2"/>
  <c r="DH71" i="2"/>
  <c r="DH70" i="2"/>
  <c r="DH69" i="2"/>
  <c r="DH68" i="2"/>
  <c r="DH67" i="2"/>
  <c r="DH57" i="2"/>
  <c r="DH36" i="2"/>
  <c r="DH35" i="2"/>
  <c r="DH34" i="2"/>
  <c r="DH33" i="2"/>
  <c r="DH32" i="2"/>
  <c r="DH29" i="2"/>
  <c r="DH45" i="2"/>
  <c r="DH19" i="2"/>
  <c r="DH14" i="2"/>
  <c r="DH12" i="2"/>
  <c r="DG93" i="2"/>
  <c r="DG79" i="2"/>
  <c r="DG76" i="2"/>
  <c r="DG75" i="2"/>
  <c r="DG71" i="2"/>
  <c r="DG70" i="2"/>
  <c r="DG69" i="2"/>
  <c r="DG68" i="2"/>
  <c r="DG67" i="2"/>
  <c r="DG57" i="2"/>
  <c r="DG36" i="2"/>
  <c r="DG35" i="2"/>
  <c r="DG34" i="2"/>
  <c r="DG33" i="2"/>
  <c r="DG32" i="2"/>
  <c r="DG29" i="2"/>
  <c r="DG45" i="2"/>
  <c r="DG19" i="2"/>
  <c r="DG12" i="2"/>
  <c r="DG14" i="2"/>
  <c r="DL44" i="3"/>
  <c r="DL45" i="3"/>
  <c r="DL42" i="3"/>
  <c r="DL37" i="3"/>
  <c r="Z90" i="8"/>
  <c r="Z83" i="8"/>
  <c r="Z76" i="8"/>
  <c r="Z69" i="8"/>
  <c r="Z62" i="8"/>
  <c r="Z55" i="8"/>
  <c r="Z45" i="8"/>
  <c r="Z38" i="8"/>
  <c r="Z31" i="8"/>
  <c r="Z24" i="8"/>
  <c r="Z17" i="8"/>
  <c r="Z10" i="8"/>
  <c r="Y84" i="8"/>
  <c r="X84" i="8"/>
  <c r="V84" i="8"/>
  <c r="Y77" i="8"/>
  <c r="X77" i="8"/>
  <c r="V77" i="8"/>
  <c r="Y70" i="8"/>
  <c r="X70" i="8"/>
  <c r="V70" i="8"/>
  <c r="Y63" i="8"/>
  <c r="X63" i="8"/>
  <c r="V63" i="8"/>
  <c r="Y56" i="8"/>
  <c r="X56" i="8"/>
  <c r="V56" i="8"/>
  <c r="Y49" i="8"/>
  <c r="X49" i="8"/>
  <c r="V49" i="8"/>
  <c r="Y39" i="8"/>
  <c r="X39" i="8"/>
  <c r="V39" i="8"/>
  <c r="Y32" i="8"/>
  <c r="X32" i="8"/>
  <c r="V32" i="8"/>
  <c r="Y25" i="8"/>
  <c r="X25" i="8"/>
  <c r="V25" i="8"/>
  <c r="Y18" i="8"/>
  <c r="X18" i="8"/>
  <c r="V18" i="8"/>
  <c r="V11" i="8"/>
  <c r="X11" i="8"/>
  <c r="Y11" i="8"/>
  <c r="Y69" i="8"/>
  <c r="X69" i="8"/>
  <c r="W69" i="8"/>
  <c r="V69" i="8"/>
  <c r="U69" i="8"/>
  <c r="T69" i="8"/>
  <c r="S69" i="8"/>
  <c r="R69" i="8"/>
  <c r="Q69" i="8"/>
  <c r="P69" i="8"/>
  <c r="O69" i="8"/>
  <c r="N69" i="8"/>
  <c r="Y62" i="8"/>
  <c r="X62" i="8"/>
  <c r="W62" i="8"/>
  <c r="V62" i="8"/>
  <c r="U62" i="8"/>
  <c r="T62" i="8"/>
  <c r="S62" i="8"/>
  <c r="R62" i="8"/>
  <c r="Q62" i="8"/>
  <c r="P62" i="8"/>
  <c r="O62" i="8"/>
  <c r="N62" i="8"/>
  <c r="Y24" i="8"/>
  <c r="X24" i="8"/>
  <c r="W24" i="8"/>
  <c r="V24" i="8"/>
  <c r="U24" i="8"/>
  <c r="T24" i="8"/>
  <c r="S24" i="8"/>
  <c r="R24" i="8"/>
  <c r="Q24" i="8"/>
  <c r="P24" i="8"/>
  <c r="O24" i="8"/>
  <c r="N24" i="8"/>
  <c r="Y17" i="8"/>
  <c r="X17" i="8"/>
  <c r="W17" i="8"/>
  <c r="V17" i="8"/>
  <c r="U17" i="8"/>
  <c r="T17" i="8"/>
  <c r="S17" i="8"/>
  <c r="R17" i="8"/>
  <c r="Q17" i="8"/>
  <c r="P17" i="8"/>
  <c r="O17" i="8"/>
  <c r="N17" i="8"/>
  <c r="U63" i="8"/>
  <c r="T63" i="8"/>
  <c r="R63" i="8"/>
  <c r="Q63" i="8"/>
  <c r="P63" i="8"/>
  <c r="M63" i="8"/>
  <c r="L63" i="8"/>
  <c r="K63" i="8"/>
  <c r="J63" i="8"/>
  <c r="U18" i="8"/>
  <c r="T18" i="8"/>
  <c r="R18" i="8"/>
  <c r="Q18" i="8"/>
  <c r="P18" i="8"/>
  <c r="M18" i="8"/>
  <c r="L18" i="8"/>
  <c r="K18" i="8"/>
  <c r="J18" i="8"/>
  <c r="I24" i="9"/>
  <c r="H24" i="9"/>
  <c r="G24" i="9"/>
  <c r="I17" i="9"/>
  <c r="H17" i="9"/>
  <c r="G17" i="9"/>
  <c r="AD57" i="11"/>
  <c r="AD56" i="11"/>
  <c r="AD55" i="11"/>
  <c r="AD54" i="11"/>
  <c r="AD53" i="11"/>
  <c r="AD52" i="11"/>
  <c r="AD51" i="11"/>
  <c r="AD45" i="11"/>
  <c r="AD33" i="11"/>
  <c r="AD25" i="11"/>
  <c r="AD35" i="11" s="1"/>
  <c r="AD48" i="11" s="1"/>
  <c r="AD63" i="11" s="1"/>
  <c r="AD9" i="11"/>
  <c r="AD16" i="11"/>
  <c r="DJ44" i="3"/>
  <c r="DJ42" i="3"/>
  <c r="DJ45" i="3"/>
  <c r="DJ37" i="3"/>
  <c r="DJ36" i="3"/>
  <c r="DJ38" i="3"/>
  <c r="DJ31" i="3"/>
  <c r="DJ26" i="3"/>
  <c r="DJ21" i="3"/>
  <c r="DJ32" i="3"/>
  <c r="DJ17" i="3"/>
  <c r="DJ16" i="3"/>
  <c r="DJ10" i="3"/>
  <c r="DF93" i="2"/>
  <c r="DF79" i="2"/>
  <c r="DF76" i="2"/>
  <c r="DF75" i="2"/>
  <c r="DF71" i="2"/>
  <c r="DF70" i="2"/>
  <c r="DF69" i="2"/>
  <c r="DF68" i="2"/>
  <c r="DF67" i="2"/>
  <c r="DF57" i="2"/>
  <c r="DF36" i="2"/>
  <c r="DF35" i="2"/>
  <c r="DF34" i="2"/>
  <c r="DF33" i="2"/>
  <c r="DF32" i="2"/>
  <c r="DF29" i="2"/>
  <c r="DF45" i="2"/>
  <c r="DF19" i="2"/>
  <c r="DF12" i="2"/>
  <c r="DF14" i="2"/>
  <c r="Z32" i="4"/>
  <c r="AA32" i="4"/>
  <c r="AB32" i="4"/>
  <c r="AA33" i="4"/>
  <c r="AB33" i="4"/>
  <c r="Z33" i="4"/>
  <c r="AB68" i="4"/>
  <c r="AA68" i="4"/>
  <c r="Z68" i="4"/>
  <c r="Z64" i="4"/>
  <c r="AA64" i="4"/>
  <c r="AA73" i="4"/>
  <c r="AB188" i="4"/>
  <c r="AA188" i="4"/>
  <c r="Z188" i="4"/>
  <c r="T188" i="4"/>
  <c r="AB175" i="4"/>
  <c r="AA175" i="4"/>
  <c r="Z175" i="4"/>
  <c r="T175" i="4"/>
  <c r="AB172" i="4"/>
  <c r="AA172" i="4"/>
  <c r="AA171" i="4"/>
  <c r="Z172" i="4"/>
  <c r="Z171" i="4"/>
  <c r="Z179" i="4"/>
  <c r="T172" i="4"/>
  <c r="T171" i="4"/>
  <c r="AB171" i="4"/>
  <c r="AB167" i="4"/>
  <c r="AA167" i="4"/>
  <c r="Z167" i="4"/>
  <c r="T167" i="4"/>
  <c r="AB166" i="4"/>
  <c r="AA166" i="4"/>
  <c r="Z166" i="4"/>
  <c r="T166" i="4"/>
  <c r="AB165" i="4"/>
  <c r="AA165" i="4"/>
  <c r="Z165" i="4"/>
  <c r="T165" i="4"/>
  <c r="AB164" i="4"/>
  <c r="AA164" i="4"/>
  <c r="Z164" i="4"/>
  <c r="T164" i="4"/>
  <c r="Z161" i="4"/>
  <c r="Z155" i="4"/>
  <c r="T155" i="4"/>
  <c r="T150" i="4"/>
  <c r="T151" i="4"/>
  <c r="Z148" i="4"/>
  <c r="Z150" i="4"/>
  <c r="Z143" i="4"/>
  <c r="Z134" i="4"/>
  <c r="T134" i="4"/>
  <c r="Z133" i="4"/>
  <c r="T133" i="4"/>
  <c r="Z132" i="4"/>
  <c r="T132" i="4"/>
  <c r="Z131" i="4"/>
  <c r="T131" i="4"/>
  <c r="AB128" i="4"/>
  <c r="AB143" i="4"/>
  <c r="AB148" i="4"/>
  <c r="AB150" i="4"/>
  <c r="AA128" i="4"/>
  <c r="AA143" i="4"/>
  <c r="AA148" i="4"/>
  <c r="AA150" i="4"/>
  <c r="T128" i="4"/>
  <c r="T178" i="4"/>
  <c r="AB119" i="4"/>
  <c r="AA119" i="4"/>
  <c r="T119" i="4"/>
  <c r="AA114" i="4"/>
  <c r="AB112" i="4"/>
  <c r="AB114" i="4"/>
  <c r="AA112" i="4"/>
  <c r="Z112" i="4"/>
  <c r="Z136" i="4"/>
  <c r="T112" i="4"/>
  <c r="I106" i="4"/>
  <c r="P106" i="4"/>
  <c r="S105" i="4"/>
  <c r="R105" i="4"/>
  <c r="Q105" i="4"/>
  <c r="P105" i="4"/>
  <c r="O105" i="4"/>
  <c r="N105" i="4"/>
  <c r="M105" i="4"/>
  <c r="L105" i="4"/>
  <c r="K105" i="4"/>
  <c r="J105" i="4"/>
  <c r="I105" i="4"/>
  <c r="H105" i="4"/>
  <c r="G105" i="4"/>
  <c r="F105" i="4"/>
  <c r="E105" i="4"/>
  <c r="D105" i="4"/>
  <c r="C105" i="4"/>
  <c r="B105" i="4"/>
  <c r="DE68" i="2"/>
  <c r="DD68" i="2"/>
  <c r="DC68" i="2"/>
  <c r="DB68" i="2"/>
  <c r="DA68" i="2"/>
  <c r="CZ68" i="2"/>
  <c r="CY68" i="2"/>
  <c r="CX68" i="2"/>
  <c r="CW68" i="2"/>
  <c r="CV68" i="2"/>
  <c r="CU68" i="2"/>
  <c r="CT68" i="2"/>
  <c r="DE33" i="2"/>
  <c r="DD33" i="2"/>
  <c r="DC33" i="2"/>
  <c r="DB33" i="2"/>
  <c r="DA33" i="2"/>
  <c r="CZ33" i="2"/>
  <c r="CY33" i="2"/>
  <c r="CX33" i="2"/>
  <c r="CW33" i="2"/>
  <c r="CV33" i="2"/>
  <c r="CU33" i="2"/>
  <c r="CT33" i="2"/>
  <c r="DE184" i="2"/>
  <c r="DD184" i="2"/>
  <c r="DC184" i="2"/>
  <c r="DB184" i="2"/>
  <c r="DA184" i="2"/>
  <c r="CZ184" i="2"/>
  <c r="CY184" i="2"/>
  <c r="CX184" i="2"/>
  <c r="CW184" i="2"/>
  <c r="CV184" i="2"/>
  <c r="CU184" i="2"/>
  <c r="CT184" i="2"/>
  <c r="CK184" i="2"/>
  <c r="CJ184" i="2"/>
  <c r="CI184" i="2"/>
  <c r="CH184" i="2"/>
  <c r="CG184" i="2"/>
  <c r="CF184" i="2"/>
  <c r="CE184" i="2"/>
  <c r="CD184" i="2"/>
  <c r="DE171" i="2"/>
  <c r="DD171" i="2"/>
  <c r="DC171" i="2"/>
  <c r="DB171" i="2"/>
  <c r="DA171" i="2"/>
  <c r="CZ171" i="2"/>
  <c r="CY171" i="2"/>
  <c r="CX171" i="2"/>
  <c r="CW171" i="2"/>
  <c r="CV171" i="2"/>
  <c r="CU171" i="2"/>
  <c r="CT171" i="2"/>
  <c r="CK171" i="2"/>
  <c r="CJ171" i="2"/>
  <c r="CI171" i="2"/>
  <c r="CH171" i="2"/>
  <c r="CH174" i="2"/>
  <c r="CG171" i="2"/>
  <c r="CF171" i="2"/>
  <c r="CE171" i="2"/>
  <c r="CE174" i="2"/>
  <c r="CD171" i="2"/>
  <c r="DE168" i="2"/>
  <c r="DE167" i="2"/>
  <c r="DD168" i="2"/>
  <c r="DD167" i="2"/>
  <c r="DC168" i="2"/>
  <c r="DB168" i="2"/>
  <c r="DB167" i="2"/>
  <c r="DA168" i="2"/>
  <c r="DA167" i="2"/>
  <c r="CZ168" i="2"/>
  <c r="CY168" i="2"/>
  <c r="CY167" i="2"/>
  <c r="CX168" i="2"/>
  <c r="CX167" i="2"/>
  <c r="CW168" i="2"/>
  <c r="CW167" i="2"/>
  <c r="CV168" i="2"/>
  <c r="CV167" i="2"/>
  <c r="CU168" i="2"/>
  <c r="CT168" i="2"/>
  <c r="CT167" i="2"/>
  <c r="CK168" i="2"/>
  <c r="CJ168" i="2"/>
  <c r="CI168" i="2"/>
  <c r="CI167" i="2"/>
  <c r="CH168" i="2"/>
  <c r="CH167" i="2"/>
  <c r="CG168" i="2"/>
  <c r="CG167" i="2"/>
  <c r="CF168" i="2"/>
  <c r="CF167" i="2"/>
  <c r="CE168" i="2"/>
  <c r="CD168" i="2"/>
  <c r="CE167" i="2"/>
  <c r="CE175" i="2"/>
  <c r="CK164" i="2"/>
  <c r="CJ164" i="2"/>
  <c r="CI164" i="2"/>
  <c r="CH164" i="2"/>
  <c r="CG164" i="2"/>
  <c r="CF164" i="2"/>
  <c r="CE164" i="2"/>
  <c r="CD164" i="2"/>
  <c r="DE163" i="2"/>
  <c r="DD163" i="2"/>
  <c r="DC163" i="2"/>
  <c r="DB163" i="2"/>
  <c r="DA163" i="2"/>
  <c r="CZ163" i="2"/>
  <c r="CY163" i="2"/>
  <c r="CX163" i="2"/>
  <c r="CW163" i="2"/>
  <c r="CV163" i="2"/>
  <c r="CU163" i="2"/>
  <c r="CT163" i="2"/>
  <c r="CK163" i="2"/>
  <c r="CJ163" i="2"/>
  <c r="CI163" i="2"/>
  <c r="CH163" i="2"/>
  <c r="CG163" i="2"/>
  <c r="CF163" i="2"/>
  <c r="CE163" i="2"/>
  <c r="CD163" i="2"/>
  <c r="DE162" i="2"/>
  <c r="DD162" i="2"/>
  <c r="DC162" i="2"/>
  <c r="DB162" i="2"/>
  <c r="DA162" i="2"/>
  <c r="CZ162" i="2"/>
  <c r="CY162" i="2"/>
  <c r="CX162" i="2"/>
  <c r="CW162" i="2"/>
  <c r="CV162" i="2"/>
  <c r="CU162" i="2"/>
  <c r="CT162" i="2"/>
  <c r="CK162" i="2"/>
  <c r="CJ162" i="2"/>
  <c r="CI162" i="2"/>
  <c r="CH162" i="2"/>
  <c r="CG162" i="2"/>
  <c r="CF162" i="2"/>
  <c r="CE162" i="2"/>
  <c r="CD162" i="2"/>
  <c r="DE161" i="2"/>
  <c r="DD161" i="2"/>
  <c r="DC161" i="2"/>
  <c r="DB161" i="2"/>
  <c r="DA161" i="2"/>
  <c r="CZ161" i="2"/>
  <c r="CY161" i="2"/>
  <c r="CX161" i="2"/>
  <c r="CW161" i="2"/>
  <c r="CV161" i="2"/>
  <c r="CU161" i="2"/>
  <c r="CT161" i="2"/>
  <c r="CK161" i="2"/>
  <c r="CJ161" i="2"/>
  <c r="CI161" i="2"/>
  <c r="CH161" i="2"/>
  <c r="CG161" i="2"/>
  <c r="CF161" i="2"/>
  <c r="CE161" i="2"/>
  <c r="CD161" i="2"/>
  <c r="DE160" i="2"/>
  <c r="DD160" i="2"/>
  <c r="DC160" i="2"/>
  <c r="DB160" i="2"/>
  <c r="DA160" i="2"/>
  <c r="CZ160" i="2"/>
  <c r="CY160" i="2"/>
  <c r="CX160" i="2"/>
  <c r="CW160" i="2"/>
  <c r="CV160" i="2"/>
  <c r="CU160" i="2"/>
  <c r="CT160" i="2"/>
  <c r="CK160" i="2"/>
  <c r="CJ160" i="2"/>
  <c r="CI160" i="2"/>
  <c r="CH160" i="2"/>
  <c r="CG160" i="2"/>
  <c r="CF160" i="2"/>
  <c r="CE160" i="2"/>
  <c r="CD160" i="2"/>
  <c r="CW156" i="2"/>
  <c r="CW151" i="2"/>
  <c r="DE151" i="2"/>
  <c r="DD151" i="2"/>
  <c r="DC151" i="2"/>
  <c r="DB151" i="2"/>
  <c r="DA151" i="2"/>
  <c r="CZ151" i="2"/>
  <c r="CY151" i="2"/>
  <c r="CX151" i="2"/>
  <c r="CV151" i="2"/>
  <c r="CU151" i="2"/>
  <c r="CT151" i="2"/>
  <c r="CK151" i="2"/>
  <c r="CJ151" i="2"/>
  <c r="CI151" i="2"/>
  <c r="CH151" i="2"/>
  <c r="CG151" i="2"/>
  <c r="CF151" i="2"/>
  <c r="CE151" i="2"/>
  <c r="CD151" i="2"/>
  <c r="DE130" i="2"/>
  <c r="DD130" i="2"/>
  <c r="DC130" i="2"/>
  <c r="DB130" i="2"/>
  <c r="DA130" i="2"/>
  <c r="CZ130" i="2"/>
  <c r="CY130" i="2"/>
  <c r="CX130" i="2"/>
  <c r="CW130" i="2"/>
  <c r="CV130" i="2"/>
  <c r="CU130" i="2"/>
  <c r="CT130" i="2"/>
  <c r="CK130" i="2"/>
  <c r="CJ130" i="2"/>
  <c r="CI130" i="2"/>
  <c r="CH130" i="2"/>
  <c r="CG130" i="2"/>
  <c r="CF130" i="2"/>
  <c r="CE130" i="2"/>
  <c r="CD130" i="2"/>
  <c r="DE129" i="2"/>
  <c r="DD129" i="2"/>
  <c r="DC129" i="2"/>
  <c r="DB129" i="2"/>
  <c r="DA129" i="2"/>
  <c r="CZ129" i="2"/>
  <c r="CY129" i="2"/>
  <c r="CX129" i="2"/>
  <c r="CW129" i="2"/>
  <c r="CV129" i="2"/>
  <c r="CU129" i="2"/>
  <c r="CT129" i="2"/>
  <c r="CK129" i="2"/>
  <c r="CJ129" i="2"/>
  <c r="CI129" i="2"/>
  <c r="CH129" i="2"/>
  <c r="CG129" i="2"/>
  <c r="CF129" i="2"/>
  <c r="CE129" i="2"/>
  <c r="CD129" i="2"/>
  <c r="DE128" i="2"/>
  <c r="DD128" i="2"/>
  <c r="DC128" i="2"/>
  <c r="DB128" i="2"/>
  <c r="DA128" i="2"/>
  <c r="CZ128" i="2"/>
  <c r="CY128" i="2"/>
  <c r="CX128" i="2"/>
  <c r="CW128" i="2"/>
  <c r="CV128" i="2"/>
  <c r="CU128" i="2"/>
  <c r="CT128" i="2"/>
  <c r="CK128" i="2"/>
  <c r="CJ128" i="2"/>
  <c r="CI128" i="2"/>
  <c r="CH128" i="2"/>
  <c r="CG128" i="2"/>
  <c r="CF128" i="2"/>
  <c r="CE128" i="2"/>
  <c r="CD128" i="2"/>
  <c r="DE127" i="2"/>
  <c r="DD127" i="2"/>
  <c r="DC127" i="2"/>
  <c r="DB127" i="2"/>
  <c r="DA127" i="2"/>
  <c r="CZ127" i="2"/>
  <c r="CY127" i="2"/>
  <c r="CX127" i="2"/>
  <c r="CW127" i="2"/>
  <c r="CV127" i="2"/>
  <c r="CU127" i="2"/>
  <c r="CT127" i="2"/>
  <c r="CK127" i="2"/>
  <c r="CJ127" i="2"/>
  <c r="CI127" i="2"/>
  <c r="CH127" i="2"/>
  <c r="CG127" i="2"/>
  <c r="CF127" i="2"/>
  <c r="CE127" i="2"/>
  <c r="CD127" i="2"/>
  <c r="DE124" i="2"/>
  <c r="DE157" i="2"/>
  <c r="DD124" i="2"/>
  <c r="DC124" i="2"/>
  <c r="DC157" i="2"/>
  <c r="DB124" i="2"/>
  <c r="DB139" i="2"/>
  <c r="DB140" i="2"/>
  <c r="DA124" i="2"/>
  <c r="DA157" i="2"/>
  <c r="CZ124" i="2"/>
  <c r="CZ157" i="2"/>
  <c r="CY124" i="2"/>
  <c r="CY157" i="2"/>
  <c r="CX124" i="2"/>
  <c r="CX157" i="2"/>
  <c r="CW124" i="2"/>
  <c r="CW157" i="2"/>
  <c r="CV124" i="2"/>
  <c r="CU124" i="2"/>
  <c r="CU139" i="2"/>
  <c r="CU144" i="2"/>
  <c r="CU146" i="2"/>
  <c r="CT124" i="2"/>
  <c r="CT139" i="2"/>
  <c r="CK124" i="2"/>
  <c r="CJ124" i="2"/>
  <c r="CI124" i="2"/>
  <c r="CI174" i="2"/>
  <c r="CI157" i="2"/>
  <c r="CH124" i="2"/>
  <c r="CH139" i="2"/>
  <c r="CH144" i="2"/>
  <c r="CG124" i="2"/>
  <c r="CG139" i="2"/>
  <c r="CF124" i="2"/>
  <c r="CF139" i="2"/>
  <c r="CE124" i="2"/>
  <c r="CE157" i="2"/>
  <c r="CD124" i="2"/>
  <c r="CD139" i="2"/>
  <c r="CD144" i="2"/>
  <c r="CD146" i="2"/>
  <c r="CD148" i="2"/>
  <c r="CD157" i="2"/>
  <c r="CD165" i="2"/>
  <c r="DE115" i="2"/>
  <c r="DD115" i="2"/>
  <c r="DC115" i="2"/>
  <c r="DB115" i="2"/>
  <c r="DA115" i="2"/>
  <c r="CZ115" i="2"/>
  <c r="CY115" i="2"/>
  <c r="CX115" i="2"/>
  <c r="CW115" i="2"/>
  <c r="CV115" i="2"/>
  <c r="CU115" i="2"/>
  <c r="CT115" i="2"/>
  <c r="CK115" i="2"/>
  <c r="CJ115" i="2"/>
  <c r="CI115" i="2"/>
  <c r="CH115" i="2"/>
  <c r="CG115" i="2"/>
  <c r="CF115" i="2"/>
  <c r="CE115" i="2"/>
  <c r="CD115" i="2"/>
  <c r="DE108" i="2"/>
  <c r="DE110" i="2"/>
  <c r="DD108" i="2"/>
  <c r="DD110" i="2"/>
  <c r="DC108" i="2"/>
  <c r="DC110" i="2"/>
  <c r="DB108" i="2"/>
  <c r="DB110" i="2"/>
  <c r="DA108" i="2"/>
  <c r="CZ108" i="2"/>
  <c r="CZ110" i="2"/>
  <c r="CY108" i="2"/>
  <c r="CX108" i="2"/>
  <c r="CX110" i="2"/>
  <c r="CW108" i="2"/>
  <c r="CW110" i="2"/>
  <c r="CV108" i="2"/>
  <c r="CV110" i="2"/>
  <c r="CU108" i="2"/>
  <c r="CT108" i="2"/>
  <c r="CK108" i="2"/>
  <c r="CK110" i="2"/>
  <c r="CJ108" i="2"/>
  <c r="CJ132" i="2"/>
  <c r="CI108" i="2"/>
  <c r="CI110" i="2"/>
  <c r="CH108" i="2"/>
  <c r="CH132" i="2"/>
  <c r="CG108" i="2"/>
  <c r="CG110" i="2"/>
  <c r="CF108" i="2"/>
  <c r="CF110" i="2"/>
  <c r="CE108" i="2"/>
  <c r="CE110" i="2"/>
  <c r="CD108" i="2"/>
  <c r="J102" i="2"/>
  <c r="R102" i="2"/>
  <c r="Z102" i="2"/>
  <c r="AH102" i="2"/>
  <c r="AP102" i="2"/>
  <c r="AX102" i="2"/>
  <c r="BF102" i="2"/>
  <c r="BN102" i="2"/>
  <c r="BV102" i="2"/>
  <c r="W50" i="6"/>
  <c r="W39" i="6"/>
  <c r="W11" i="6"/>
  <c r="W18" i="6"/>
  <c r="W27" i="6"/>
  <c r="W52" i="6"/>
  <c r="AC35" i="5"/>
  <c r="AC34" i="5"/>
  <c r="AC32" i="5"/>
  <c r="AC31" i="5"/>
  <c r="AC26" i="5"/>
  <c r="AC21" i="5"/>
  <c r="AC17" i="5"/>
  <c r="AC16" i="5"/>
  <c r="AC10" i="5"/>
  <c r="Y90" i="8"/>
  <c r="Y83" i="8"/>
  <c r="Y76" i="8"/>
  <c r="Y55" i="8"/>
  <c r="Y45" i="8"/>
  <c r="Y38" i="8"/>
  <c r="Y31" i="8"/>
  <c r="Y10" i="8"/>
  <c r="AC57" i="11"/>
  <c r="AC56" i="11"/>
  <c r="AC55" i="11"/>
  <c r="AC54" i="11"/>
  <c r="AC53" i="11"/>
  <c r="AC52" i="11"/>
  <c r="AC51" i="11"/>
  <c r="AC33" i="11"/>
  <c r="AC25" i="11"/>
  <c r="AC9" i="11"/>
  <c r="AC16" i="11" s="1"/>
  <c r="AC35" i="11" s="1"/>
  <c r="AC48" i="11" s="1"/>
  <c r="AC63" i="11" s="1"/>
  <c r="DI45" i="3"/>
  <c r="DI44" i="3"/>
  <c r="DI42" i="3"/>
  <c r="DI37" i="3"/>
  <c r="DI31" i="3"/>
  <c r="DI32" i="3"/>
  <c r="DI26" i="3"/>
  <c r="DI21" i="3"/>
  <c r="DI16" i="3"/>
  <c r="DI17" i="3"/>
  <c r="DI36" i="3"/>
  <c r="DI38" i="3"/>
  <c r="DI10" i="3"/>
  <c r="AA93" i="4"/>
  <c r="AA79" i="4"/>
  <c r="AA76" i="4"/>
  <c r="AA71" i="4"/>
  <c r="AA70" i="4"/>
  <c r="AA69" i="4"/>
  <c r="AA67" i="4"/>
  <c r="AA29" i="4"/>
  <c r="AA45" i="4"/>
  <c r="AA50" i="4"/>
  <c r="AA52" i="4"/>
  <c r="AA19" i="4"/>
  <c r="AA12" i="4"/>
  <c r="AA14" i="4"/>
  <c r="AB93" i="4"/>
  <c r="AB79" i="4"/>
  <c r="AB76" i="4"/>
  <c r="AB75" i="4"/>
  <c r="AB71" i="4"/>
  <c r="AB70" i="4"/>
  <c r="AB69" i="4"/>
  <c r="AB67" i="4"/>
  <c r="AB29" i="4"/>
  <c r="AB45" i="4"/>
  <c r="AB50" i="4"/>
  <c r="AB52" i="4"/>
  <c r="AB19" i="4"/>
  <c r="AB12" i="4"/>
  <c r="DE93" i="2"/>
  <c r="DD93" i="2"/>
  <c r="DC93" i="2"/>
  <c r="DB93" i="2"/>
  <c r="DA93" i="2"/>
  <c r="CZ93" i="2"/>
  <c r="CY93" i="2"/>
  <c r="CX93" i="2"/>
  <c r="DE79" i="2"/>
  <c r="DD79" i="2"/>
  <c r="DD75" i="2"/>
  <c r="DC79" i="2"/>
  <c r="DB79" i="2"/>
  <c r="DA79" i="2"/>
  <c r="DA75" i="2"/>
  <c r="CZ79" i="2"/>
  <c r="CY79" i="2"/>
  <c r="CX79" i="2"/>
  <c r="DE76" i="2"/>
  <c r="DE75" i="2"/>
  <c r="DD76" i="2"/>
  <c r="DC76" i="2"/>
  <c r="DC75" i="2"/>
  <c r="DB76" i="2"/>
  <c r="DB75" i="2"/>
  <c r="DA76" i="2"/>
  <c r="CZ76" i="2"/>
  <c r="CZ75" i="2"/>
  <c r="CY76" i="2"/>
  <c r="CY75" i="2"/>
  <c r="CX76" i="2"/>
  <c r="CX75" i="2"/>
  <c r="DE71" i="2"/>
  <c r="DD71" i="2"/>
  <c r="DC71" i="2"/>
  <c r="DB71" i="2"/>
  <c r="DA71" i="2"/>
  <c r="CZ71" i="2"/>
  <c r="CY71" i="2"/>
  <c r="CX71" i="2"/>
  <c r="DE70" i="2"/>
  <c r="DD70" i="2"/>
  <c r="DC70" i="2"/>
  <c r="DB70" i="2"/>
  <c r="DA70" i="2"/>
  <c r="CZ70" i="2"/>
  <c r="CY70" i="2"/>
  <c r="CX70" i="2"/>
  <c r="DE69" i="2"/>
  <c r="DD69" i="2"/>
  <c r="DC69" i="2"/>
  <c r="DB69" i="2"/>
  <c r="DA69" i="2"/>
  <c r="CZ69" i="2"/>
  <c r="CY69" i="2"/>
  <c r="CX69" i="2"/>
  <c r="DE67" i="2"/>
  <c r="DD67" i="2"/>
  <c r="DC67" i="2"/>
  <c r="DB67" i="2"/>
  <c r="DA67" i="2"/>
  <c r="CZ67" i="2"/>
  <c r="CY67" i="2"/>
  <c r="CX67" i="2"/>
  <c r="DE57" i="2"/>
  <c r="DD57" i="2"/>
  <c r="DC57" i="2"/>
  <c r="DB57" i="2"/>
  <c r="DA57" i="2"/>
  <c r="CZ57" i="2"/>
  <c r="CY57" i="2"/>
  <c r="CX57" i="2"/>
  <c r="DE36" i="2"/>
  <c r="DD36" i="2"/>
  <c r="DC36" i="2"/>
  <c r="DB36" i="2"/>
  <c r="DA36" i="2"/>
  <c r="CZ36" i="2"/>
  <c r="CY36" i="2"/>
  <c r="CX36" i="2"/>
  <c r="DE35" i="2"/>
  <c r="DD35" i="2"/>
  <c r="DC35" i="2"/>
  <c r="DB35" i="2"/>
  <c r="DA35" i="2"/>
  <c r="CZ35" i="2"/>
  <c r="CY35" i="2"/>
  <c r="CX35" i="2"/>
  <c r="DE34" i="2"/>
  <c r="DD34" i="2"/>
  <c r="DC34" i="2"/>
  <c r="DB34" i="2"/>
  <c r="DA34" i="2"/>
  <c r="CZ34" i="2"/>
  <c r="CY34" i="2"/>
  <c r="CX34" i="2"/>
  <c r="DE32" i="2"/>
  <c r="DD32" i="2"/>
  <c r="DC32" i="2"/>
  <c r="DB32" i="2"/>
  <c r="DA32" i="2"/>
  <c r="CZ32" i="2"/>
  <c r="CY32" i="2"/>
  <c r="CX32" i="2"/>
  <c r="DE29" i="2"/>
  <c r="DE64" i="2"/>
  <c r="DE45" i="2"/>
  <c r="DE46" i="2"/>
  <c r="DD29" i="2"/>
  <c r="DC29" i="2"/>
  <c r="DC64" i="2"/>
  <c r="DC73" i="2"/>
  <c r="DB29" i="2"/>
  <c r="DB45" i="2"/>
  <c r="DA29" i="2"/>
  <c r="DA64" i="2"/>
  <c r="CZ29" i="2"/>
  <c r="CZ64" i="2"/>
  <c r="CZ73" i="2"/>
  <c r="CY29" i="2"/>
  <c r="CY64" i="2"/>
  <c r="CY73" i="2"/>
  <c r="CX29" i="2"/>
  <c r="DE19" i="2"/>
  <c r="DD19" i="2"/>
  <c r="DC19" i="2"/>
  <c r="DB19" i="2"/>
  <c r="DA19" i="2"/>
  <c r="CZ19" i="2"/>
  <c r="CY19" i="2"/>
  <c r="CX19" i="2"/>
  <c r="DE12" i="2"/>
  <c r="DE14" i="2"/>
  <c r="DD12" i="2"/>
  <c r="DD14" i="2"/>
  <c r="DC12" i="2"/>
  <c r="DC14" i="2"/>
  <c r="DB12" i="2"/>
  <c r="DB14" i="2"/>
  <c r="DA12" i="2"/>
  <c r="CZ12" i="2"/>
  <c r="CZ14" i="2"/>
  <c r="CY12" i="2"/>
  <c r="CX12" i="2"/>
  <c r="CX14" i="2"/>
  <c r="X90" i="8"/>
  <c r="X83" i="8"/>
  <c r="X76" i="8"/>
  <c r="X55" i="8"/>
  <c r="X45" i="8"/>
  <c r="X38" i="8"/>
  <c r="X31" i="8"/>
  <c r="X10" i="8"/>
  <c r="AB57" i="11"/>
  <c r="AB56" i="11"/>
  <c r="AB55" i="11"/>
  <c r="AB54" i="11"/>
  <c r="AB53" i="11"/>
  <c r="AB52" i="11"/>
  <c r="AB51" i="11"/>
  <c r="AB45" i="11"/>
  <c r="AB33" i="11"/>
  <c r="AB25" i="11"/>
  <c r="AB35" i="11" s="1"/>
  <c r="AB9" i="11"/>
  <c r="AB16" i="11"/>
  <c r="DH44" i="3"/>
  <c r="DH42" i="3"/>
  <c r="DH45" i="3"/>
  <c r="DH37" i="3"/>
  <c r="DH31" i="3"/>
  <c r="DH26" i="3"/>
  <c r="DH21" i="3"/>
  <c r="DH32" i="3"/>
  <c r="DH16" i="3"/>
  <c r="DH10" i="3"/>
  <c r="DH17" i="3"/>
  <c r="DH36" i="3"/>
  <c r="DH38" i="3"/>
  <c r="W90" i="8"/>
  <c r="V90" i="8"/>
  <c r="U90" i="8"/>
  <c r="T90" i="8"/>
  <c r="S90" i="8"/>
  <c r="R90" i="8"/>
  <c r="Q90" i="8"/>
  <c r="P90" i="8"/>
  <c r="O90" i="8"/>
  <c r="N90" i="8"/>
  <c r="M90" i="8"/>
  <c r="L90" i="8"/>
  <c r="K90" i="8"/>
  <c r="J90" i="8"/>
  <c r="U84" i="8"/>
  <c r="T84" i="8"/>
  <c r="R84" i="8"/>
  <c r="Q84" i="8"/>
  <c r="P84" i="8"/>
  <c r="M84" i="8"/>
  <c r="L84" i="8"/>
  <c r="K84" i="8"/>
  <c r="J84" i="8"/>
  <c r="W83" i="8"/>
  <c r="V83" i="8"/>
  <c r="U83" i="8"/>
  <c r="T83" i="8"/>
  <c r="S83" i="8"/>
  <c r="R83" i="8"/>
  <c r="Q83" i="8"/>
  <c r="P83" i="8"/>
  <c r="O83" i="8"/>
  <c r="N83" i="8"/>
  <c r="M83" i="8"/>
  <c r="L83" i="8"/>
  <c r="K83" i="8"/>
  <c r="J83" i="8"/>
  <c r="U77" i="8"/>
  <c r="T77" i="8"/>
  <c r="R77" i="8"/>
  <c r="Q77" i="8"/>
  <c r="P77" i="8"/>
  <c r="M77" i="8"/>
  <c r="L77" i="8"/>
  <c r="K77" i="8"/>
  <c r="J77" i="8"/>
  <c r="W76" i="8"/>
  <c r="V76" i="8"/>
  <c r="U76" i="8"/>
  <c r="T76" i="8"/>
  <c r="S76" i="8"/>
  <c r="R76" i="8"/>
  <c r="Q76" i="8"/>
  <c r="P76" i="8"/>
  <c r="O76" i="8"/>
  <c r="N76" i="8"/>
  <c r="M76" i="8"/>
  <c r="L76" i="8"/>
  <c r="K76" i="8"/>
  <c r="J76" i="8"/>
  <c r="U70" i="8"/>
  <c r="T70" i="8"/>
  <c r="R70" i="8"/>
  <c r="Q70" i="8"/>
  <c r="P70" i="8"/>
  <c r="M70" i="8"/>
  <c r="L70" i="8"/>
  <c r="K70" i="8"/>
  <c r="J70" i="8"/>
  <c r="M62" i="8"/>
  <c r="L62" i="8"/>
  <c r="K62" i="8"/>
  <c r="J62" i="8"/>
  <c r="U56" i="8"/>
  <c r="T56" i="8"/>
  <c r="R56" i="8"/>
  <c r="Q56" i="8"/>
  <c r="P56" i="8"/>
  <c r="M56" i="8"/>
  <c r="L56" i="8"/>
  <c r="K56" i="8"/>
  <c r="J56" i="8"/>
  <c r="W55" i="8"/>
  <c r="V55" i="8"/>
  <c r="U55" i="8"/>
  <c r="T55" i="8"/>
  <c r="S55" i="8"/>
  <c r="R55" i="8"/>
  <c r="Q55" i="8"/>
  <c r="P55" i="8"/>
  <c r="O55" i="8"/>
  <c r="N55" i="8"/>
  <c r="M55" i="8"/>
  <c r="L55" i="8"/>
  <c r="K55" i="8"/>
  <c r="J55" i="8"/>
  <c r="U49" i="8"/>
  <c r="T49" i="8"/>
  <c r="R49" i="8"/>
  <c r="Q49" i="8"/>
  <c r="P49" i="8"/>
  <c r="M49" i="8"/>
  <c r="L49" i="8"/>
  <c r="K49" i="8"/>
  <c r="J49" i="8"/>
  <c r="R48" i="8"/>
  <c r="N48" i="8"/>
  <c r="J48" i="8"/>
  <c r="W45" i="8"/>
  <c r="V45" i="8"/>
  <c r="U45" i="8"/>
  <c r="T45" i="8"/>
  <c r="S45" i="8"/>
  <c r="R45" i="8"/>
  <c r="Q45" i="8"/>
  <c r="P45" i="8"/>
  <c r="O45" i="8"/>
  <c r="N45" i="8"/>
  <c r="M45" i="8"/>
  <c r="L45" i="8"/>
  <c r="K45" i="8"/>
  <c r="J45" i="8"/>
  <c r="U39" i="8"/>
  <c r="T39" i="8"/>
  <c r="R39" i="8"/>
  <c r="Q39" i="8"/>
  <c r="P39" i="8"/>
  <c r="M39" i="8"/>
  <c r="L39" i="8"/>
  <c r="K39" i="8"/>
  <c r="J39" i="8"/>
  <c r="W38" i="8"/>
  <c r="V38" i="8"/>
  <c r="U38" i="8"/>
  <c r="T38" i="8"/>
  <c r="S38" i="8"/>
  <c r="R38" i="8"/>
  <c r="Q38" i="8"/>
  <c r="P38" i="8"/>
  <c r="O38" i="8"/>
  <c r="N38" i="8"/>
  <c r="M38" i="8"/>
  <c r="L38" i="8"/>
  <c r="K38" i="8"/>
  <c r="J38" i="8"/>
  <c r="U32" i="8"/>
  <c r="T32" i="8"/>
  <c r="R32" i="8"/>
  <c r="Q32" i="8"/>
  <c r="P32" i="8"/>
  <c r="M32" i="8"/>
  <c r="L32" i="8"/>
  <c r="K32" i="8"/>
  <c r="J32" i="8"/>
  <c r="W31" i="8"/>
  <c r="V31" i="8"/>
  <c r="U31" i="8"/>
  <c r="T31" i="8"/>
  <c r="S31" i="8"/>
  <c r="R31" i="8"/>
  <c r="Q31" i="8"/>
  <c r="P31" i="8"/>
  <c r="O31" i="8"/>
  <c r="N31" i="8"/>
  <c r="M31" i="8"/>
  <c r="L31" i="8"/>
  <c r="K31" i="8"/>
  <c r="J31" i="8"/>
  <c r="U25" i="8"/>
  <c r="T25" i="8"/>
  <c r="R25" i="8"/>
  <c r="Q25" i="8"/>
  <c r="P25" i="8"/>
  <c r="M25" i="8"/>
  <c r="L25" i="8"/>
  <c r="K25" i="8"/>
  <c r="J25" i="8"/>
  <c r="M17" i="8"/>
  <c r="L17" i="8"/>
  <c r="K17" i="8"/>
  <c r="J17" i="8"/>
  <c r="U11" i="8"/>
  <c r="T11" i="8"/>
  <c r="R11" i="8"/>
  <c r="Q11" i="8"/>
  <c r="P11" i="8"/>
  <c r="M11" i="8"/>
  <c r="L11" i="8"/>
  <c r="K11" i="8"/>
  <c r="J11" i="8"/>
  <c r="W10" i="8"/>
  <c r="V10" i="8"/>
  <c r="U10" i="8"/>
  <c r="T10" i="8"/>
  <c r="S10" i="8"/>
  <c r="R10" i="8"/>
  <c r="Q10" i="8"/>
  <c r="P10" i="8"/>
  <c r="O10" i="8"/>
  <c r="N10" i="8"/>
  <c r="M10" i="8"/>
  <c r="L10" i="8"/>
  <c r="K10" i="8"/>
  <c r="J10" i="8"/>
  <c r="AA57" i="11"/>
  <c r="Z57" i="11"/>
  <c r="Y57" i="11"/>
  <c r="X57" i="11"/>
  <c r="W57" i="11"/>
  <c r="V57" i="11"/>
  <c r="U57" i="11"/>
  <c r="T57" i="11"/>
  <c r="S57" i="11"/>
  <c r="R57" i="11"/>
  <c r="Q57" i="11"/>
  <c r="P57" i="11"/>
  <c r="O57" i="11"/>
  <c r="N57" i="11"/>
  <c r="AA56" i="11"/>
  <c r="Z56" i="11"/>
  <c r="Y56" i="11"/>
  <c r="X56" i="11"/>
  <c r="W56" i="11"/>
  <c r="V56" i="11"/>
  <c r="U56" i="11"/>
  <c r="T56" i="11"/>
  <c r="S56" i="11"/>
  <c r="R56" i="11"/>
  <c r="Q56" i="11"/>
  <c r="P56" i="11"/>
  <c r="O56" i="11"/>
  <c r="N56" i="11"/>
  <c r="AA55" i="11"/>
  <c r="Z55" i="11"/>
  <c r="Y55" i="11"/>
  <c r="X55" i="11"/>
  <c r="W55" i="11"/>
  <c r="V55" i="11"/>
  <c r="U55" i="11"/>
  <c r="T55" i="11"/>
  <c r="S55" i="11"/>
  <c r="R55" i="11"/>
  <c r="Q55" i="11"/>
  <c r="P55" i="11"/>
  <c r="O55" i="11"/>
  <c r="N55" i="11"/>
  <c r="AA54" i="11"/>
  <c r="Z54" i="11"/>
  <c r="Y54" i="11"/>
  <c r="X54" i="11"/>
  <c r="W54" i="11"/>
  <c r="V54" i="11"/>
  <c r="U54" i="11"/>
  <c r="T54" i="11"/>
  <c r="S54" i="11"/>
  <c r="R54" i="11"/>
  <c r="Q54" i="11"/>
  <c r="P54" i="11"/>
  <c r="O54" i="11"/>
  <c r="N54" i="11"/>
  <c r="AA53" i="11"/>
  <c r="Z53" i="11"/>
  <c r="Y53" i="11"/>
  <c r="X53" i="11"/>
  <c r="W53" i="11"/>
  <c r="V53" i="11"/>
  <c r="U53" i="11"/>
  <c r="T53" i="11"/>
  <c r="S53" i="11"/>
  <c r="R53" i="11"/>
  <c r="Q53" i="11"/>
  <c r="P53" i="11"/>
  <c r="O53" i="11"/>
  <c r="N53" i="11"/>
  <c r="AA52" i="11"/>
  <c r="Z52" i="11"/>
  <c r="Y52" i="11"/>
  <c r="X52" i="11"/>
  <c r="W52" i="11"/>
  <c r="V52" i="11"/>
  <c r="U52" i="11"/>
  <c r="T52" i="11"/>
  <c r="S52" i="11"/>
  <c r="R52" i="11"/>
  <c r="Q52" i="11"/>
  <c r="P52" i="11"/>
  <c r="O52" i="11"/>
  <c r="N52" i="11"/>
  <c r="AA51" i="11"/>
  <c r="Z51" i="11"/>
  <c r="Y51" i="11"/>
  <c r="X51" i="11"/>
  <c r="W51" i="11"/>
  <c r="V51" i="11"/>
  <c r="U51" i="11"/>
  <c r="T51" i="11"/>
  <c r="S51" i="11"/>
  <c r="R51" i="11"/>
  <c r="Q51" i="11"/>
  <c r="P51" i="11"/>
  <c r="O51" i="11"/>
  <c r="N51" i="11"/>
  <c r="Q50" i="11"/>
  <c r="AA45" i="11"/>
  <c r="Z45" i="11"/>
  <c r="Y45" i="11"/>
  <c r="X45" i="11"/>
  <c r="W45" i="11"/>
  <c r="V45" i="11"/>
  <c r="U45" i="11"/>
  <c r="T45" i="11"/>
  <c r="S45" i="11"/>
  <c r="R45" i="11"/>
  <c r="Q45" i="11"/>
  <c r="P45" i="11"/>
  <c r="O45" i="11"/>
  <c r="N45" i="11"/>
  <c r="AA33" i="11"/>
  <c r="Z33" i="11"/>
  <c r="Y33" i="11"/>
  <c r="X33" i="11"/>
  <c r="W33" i="11"/>
  <c r="V33" i="11"/>
  <c r="V35" i="11" s="1"/>
  <c r="U33" i="11"/>
  <c r="T33" i="11"/>
  <c r="S33" i="11"/>
  <c r="R33" i="11"/>
  <c r="Q33" i="11"/>
  <c r="P33" i="11"/>
  <c r="O33" i="11"/>
  <c r="N33" i="11"/>
  <c r="AA25" i="11"/>
  <c r="Z25" i="11"/>
  <c r="Y25" i="11"/>
  <c r="X25" i="11"/>
  <c r="W25" i="11"/>
  <c r="V25" i="11"/>
  <c r="U25" i="11"/>
  <c r="T25" i="11"/>
  <c r="S25" i="11"/>
  <c r="R25" i="11"/>
  <c r="Q25" i="11"/>
  <c r="P25" i="11"/>
  <c r="O25" i="11"/>
  <c r="N25" i="11"/>
  <c r="S16" i="11"/>
  <c r="S35" i="11"/>
  <c r="S39" i="11" s="1"/>
  <c r="AA9" i="11"/>
  <c r="AA16" i="11"/>
  <c r="AA35" i="11"/>
  <c r="AA48" i="11" s="1"/>
  <c r="AA63" i="11" s="1"/>
  <c r="Z9" i="11"/>
  <c r="Z16" i="11" s="1"/>
  <c r="Z35" i="11" s="1"/>
  <c r="Y9" i="11"/>
  <c r="Y16" i="11"/>
  <c r="Y35" i="11" s="1"/>
  <c r="X9" i="11"/>
  <c r="X16" i="11"/>
  <c r="X35" i="11" s="1"/>
  <c r="W9" i="11"/>
  <c r="W16" i="11"/>
  <c r="W35" i="11"/>
  <c r="W39" i="11" s="1"/>
  <c r="V9" i="11"/>
  <c r="V16" i="11"/>
  <c r="U9" i="11"/>
  <c r="U16" i="11" s="1"/>
  <c r="U35" i="11" s="1"/>
  <c r="T9" i="11"/>
  <c r="T16" i="11"/>
  <c r="T35" i="11" s="1"/>
  <c r="R9" i="11"/>
  <c r="R16" i="11"/>
  <c r="R35" i="11"/>
  <c r="R39" i="11" s="1"/>
  <c r="Q9" i="11"/>
  <c r="Q16" i="11"/>
  <c r="Q35" i="11"/>
  <c r="Q39" i="11" s="1"/>
  <c r="P9" i="11"/>
  <c r="P16" i="11" s="1"/>
  <c r="P35" i="11" s="1"/>
  <c r="O9" i="11"/>
  <c r="O16" i="11"/>
  <c r="O35" i="11" s="1"/>
  <c r="N9" i="11"/>
  <c r="N16" i="11"/>
  <c r="N35" i="11"/>
  <c r="N39" i="11" s="1"/>
  <c r="DG31" i="3"/>
  <c r="DF31" i="3"/>
  <c r="DE31" i="3"/>
  <c r="DD31" i="3"/>
  <c r="DC31" i="3"/>
  <c r="DB31" i="3"/>
  <c r="DB32" i="3"/>
  <c r="DA31" i="3"/>
  <c r="CZ31" i="3"/>
  <c r="CY31" i="3"/>
  <c r="CX31" i="3"/>
  <c r="DG26" i="3"/>
  <c r="DF26" i="3"/>
  <c r="DE26" i="3"/>
  <c r="DE32" i="3"/>
  <c r="DD26" i="3"/>
  <c r="DC26" i="3"/>
  <c r="DB26" i="3"/>
  <c r="DA26" i="3"/>
  <c r="DA32" i="3"/>
  <c r="CZ26" i="3"/>
  <c r="CY26" i="3"/>
  <c r="CX26" i="3"/>
  <c r="DG21" i="3"/>
  <c r="DG32" i="3"/>
  <c r="DF21" i="3"/>
  <c r="DF32" i="3"/>
  <c r="DE21" i="3"/>
  <c r="DD21" i="3"/>
  <c r="DD32" i="3"/>
  <c r="DC21" i="3"/>
  <c r="DC32" i="3"/>
  <c r="DB21" i="3"/>
  <c r="DA21" i="3"/>
  <c r="CZ21" i="3"/>
  <c r="CZ32" i="3"/>
  <c r="CY21" i="3"/>
  <c r="CY32" i="3"/>
  <c r="CX21" i="3"/>
  <c r="CX32" i="3"/>
  <c r="DG16" i="3"/>
  <c r="DF16" i="3"/>
  <c r="DE16" i="3"/>
  <c r="DD16" i="3"/>
  <c r="DC16" i="3"/>
  <c r="DB16" i="3"/>
  <c r="DA16" i="3"/>
  <c r="CZ16" i="3"/>
  <c r="CY16" i="3"/>
  <c r="CX16" i="3"/>
  <c r="DG10" i="3"/>
  <c r="DG17" i="3"/>
  <c r="DG36" i="3"/>
  <c r="DG38" i="3"/>
  <c r="DF10" i="3"/>
  <c r="DF17" i="3"/>
  <c r="DF36" i="3"/>
  <c r="DF38" i="3"/>
  <c r="DE10" i="3"/>
  <c r="DE17" i="3"/>
  <c r="DE36" i="3"/>
  <c r="DE38" i="3"/>
  <c r="DD10" i="3"/>
  <c r="DD17" i="3"/>
  <c r="DD36" i="3"/>
  <c r="DD38" i="3"/>
  <c r="DH39" i="3"/>
  <c r="DC10" i="3"/>
  <c r="DC17" i="3"/>
  <c r="DC36" i="3"/>
  <c r="DC38" i="3"/>
  <c r="DB10" i="3"/>
  <c r="DB17" i="3"/>
  <c r="DB36" i="3"/>
  <c r="DB38" i="3"/>
  <c r="DA10" i="3"/>
  <c r="DA17" i="3"/>
  <c r="DA36" i="3"/>
  <c r="DA38" i="3"/>
  <c r="CZ10" i="3"/>
  <c r="CZ17" i="3"/>
  <c r="CZ36" i="3"/>
  <c r="CZ38" i="3"/>
  <c r="CY10" i="3"/>
  <c r="CY17" i="3"/>
  <c r="CY36" i="3"/>
  <c r="CY38" i="3"/>
  <c r="CX10" i="3"/>
  <c r="CX17" i="3"/>
  <c r="CX36" i="3"/>
  <c r="CX38" i="3"/>
  <c r="DB39" i="3"/>
  <c r="DG44" i="3"/>
  <c r="DF44" i="3"/>
  <c r="DE44" i="3"/>
  <c r="DD44" i="3"/>
  <c r="DC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DG42" i="3"/>
  <c r="DF42" i="3"/>
  <c r="DE42" i="3"/>
  <c r="DE45" i="3"/>
  <c r="DD42" i="3"/>
  <c r="DD45" i="3"/>
  <c r="DC42" i="3"/>
  <c r="DB42" i="3"/>
  <c r="DA42" i="3"/>
  <c r="DA45" i="3"/>
  <c r="CZ42" i="3"/>
  <c r="CZ45" i="3"/>
  <c r="CY42" i="3"/>
  <c r="CX42" i="3"/>
  <c r="CW42" i="3"/>
  <c r="CW45" i="3"/>
  <c r="CV42" i="3"/>
  <c r="CV45" i="3"/>
  <c r="CU42" i="3"/>
  <c r="CU45" i="3"/>
  <c r="CT42" i="3"/>
  <c r="CT45" i="3"/>
  <c r="CS42" i="3"/>
  <c r="CS45" i="3"/>
  <c r="CR42" i="3"/>
  <c r="CR45" i="3"/>
  <c r="CQ42" i="3"/>
  <c r="CQ45" i="3"/>
  <c r="CP42" i="3"/>
  <c r="CP45" i="3"/>
  <c r="CO42" i="3"/>
  <c r="CO45" i="3"/>
  <c r="CN42" i="3"/>
  <c r="CN45" i="3"/>
  <c r="CM42" i="3"/>
  <c r="CM45" i="3"/>
  <c r="CL42" i="3"/>
  <c r="CL45" i="3"/>
  <c r="CK42" i="3"/>
  <c r="CK45" i="3"/>
  <c r="CJ42" i="3"/>
  <c r="CJ45" i="3"/>
  <c r="CI42" i="3"/>
  <c r="CI45" i="3"/>
  <c r="CH42" i="3"/>
  <c r="CH45" i="3"/>
  <c r="CG42" i="3"/>
  <c r="CG45" i="3"/>
  <c r="CF42" i="3"/>
  <c r="CF45" i="3"/>
  <c r="CE42" i="3"/>
  <c r="CE45" i="3"/>
  <c r="CD42" i="3"/>
  <c r="CD45" i="3"/>
  <c r="CC42" i="3"/>
  <c r="CC45" i="3"/>
  <c r="CB42" i="3"/>
  <c r="CB45" i="3"/>
  <c r="CA42" i="3"/>
  <c r="CA45" i="3"/>
  <c r="BZ42" i="3"/>
  <c r="BZ45" i="3"/>
  <c r="BY42" i="3"/>
  <c r="BY45" i="3"/>
  <c r="BX42" i="3"/>
  <c r="BX45" i="3"/>
  <c r="BW42" i="3"/>
  <c r="BW45" i="3"/>
  <c r="BV42" i="3"/>
  <c r="BV45" i="3"/>
  <c r="BU42" i="3"/>
  <c r="BU45" i="3"/>
  <c r="BT42" i="3"/>
  <c r="BT45" i="3"/>
  <c r="BS42" i="3"/>
  <c r="BS45" i="3"/>
  <c r="BR42" i="3"/>
  <c r="BR45" i="3"/>
  <c r="BQ42" i="3"/>
  <c r="BQ45" i="3"/>
  <c r="BP42" i="3"/>
  <c r="BP45" i="3"/>
  <c r="BO42" i="3"/>
  <c r="BO45" i="3"/>
  <c r="BN42" i="3"/>
  <c r="BN45" i="3"/>
  <c r="BM42" i="3"/>
  <c r="BM45" i="3"/>
  <c r="BL42" i="3"/>
  <c r="BL45" i="3"/>
  <c r="BK42" i="3"/>
  <c r="BK45" i="3"/>
  <c r="BJ42" i="3"/>
  <c r="BJ45" i="3"/>
  <c r="DG37" i="3"/>
  <c r="DF37" i="3"/>
  <c r="DE37" i="3"/>
  <c r="DD37" i="3"/>
  <c r="DC37" i="3"/>
  <c r="DB37" i="3"/>
  <c r="DA37" i="3"/>
  <c r="CZ37" i="3"/>
  <c r="CY37" i="3"/>
  <c r="CX37" i="3"/>
  <c r="CW37" i="3"/>
  <c r="CV37" i="3"/>
  <c r="CV38" i="3"/>
  <c r="CY39" i="3"/>
  <c r="CU37" i="3"/>
  <c r="CT37" i="3"/>
  <c r="CS37" i="3"/>
  <c r="CR37" i="3"/>
  <c r="CR38" i="3"/>
  <c r="CV39" i="3"/>
  <c r="CQ37" i="3"/>
  <c r="CP37" i="3"/>
  <c r="CO37" i="3"/>
  <c r="CN37" i="3"/>
  <c r="CM37" i="3"/>
  <c r="CL37" i="3"/>
  <c r="CK37" i="3"/>
  <c r="CJ37" i="3"/>
  <c r="CI37" i="3"/>
  <c r="CH37" i="3"/>
  <c r="CG37" i="3"/>
  <c r="CF37" i="3"/>
  <c r="CE37" i="3"/>
  <c r="CD37" i="3"/>
  <c r="CC37" i="3"/>
  <c r="CB37" i="3"/>
  <c r="CA37" i="3"/>
  <c r="BZ37" i="3"/>
  <c r="BY37" i="3"/>
  <c r="BX37" i="3"/>
  <c r="BW37" i="3"/>
  <c r="BV37" i="3"/>
  <c r="BU37" i="3"/>
  <c r="BT37" i="3"/>
  <c r="BS37" i="3"/>
  <c r="BR37" i="3"/>
  <c r="BQ37" i="3"/>
  <c r="BP37" i="3"/>
  <c r="BO37" i="3"/>
  <c r="BN37" i="3"/>
  <c r="BM37" i="3"/>
  <c r="BL37" i="3"/>
  <c r="BL38" i="3"/>
  <c r="BP39" i="3"/>
  <c r="BK37" i="3"/>
  <c r="BJ37" i="3"/>
  <c r="CW36" i="3"/>
  <c r="CW38" i="3"/>
  <c r="DA39" i="3"/>
  <c r="CV36" i="3"/>
  <c r="CU36" i="3"/>
  <c r="CU38" i="3"/>
  <c r="CT36" i="3"/>
  <c r="CT38" i="3"/>
  <c r="CS36" i="3"/>
  <c r="CS38" i="3"/>
  <c r="CR36" i="3"/>
  <c r="CQ36" i="3"/>
  <c r="CQ38" i="3"/>
  <c r="CP36" i="3"/>
  <c r="CP38" i="3"/>
  <c r="CT39" i="3"/>
  <c r="CO36" i="3"/>
  <c r="CO38" i="3"/>
  <c r="BY36" i="3"/>
  <c r="BY38" i="3"/>
  <c r="BX36" i="3"/>
  <c r="BX38" i="3"/>
  <c r="BW36" i="3"/>
  <c r="BW38" i="3"/>
  <c r="BV36" i="3"/>
  <c r="BV38" i="3"/>
  <c r="BZ39" i="3"/>
  <c r="BU36" i="3"/>
  <c r="BU38" i="3"/>
  <c r="BT36" i="3"/>
  <c r="BT38" i="3"/>
  <c r="BS36" i="3"/>
  <c r="BS38" i="3"/>
  <c r="BR36" i="3"/>
  <c r="BR38" i="3"/>
  <c r="BQ36" i="3"/>
  <c r="BQ38" i="3"/>
  <c r="BU39" i="3"/>
  <c r="BP36" i="3"/>
  <c r="BP38" i="3"/>
  <c r="BO36" i="3"/>
  <c r="BO38" i="3"/>
  <c r="BS39" i="3"/>
  <c r="BN36" i="3"/>
  <c r="BN38" i="3"/>
  <c r="BM36" i="3"/>
  <c r="BM38" i="3"/>
  <c r="BL36" i="3"/>
  <c r="BK36" i="3"/>
  <c r="BK38" i="3"/>
  <c r="BO39" i="3"/>
  <c r="BJ36" i="3"/>
  <c r="BJ38" i="3"/>
  <c r="CW93" i="2"/>
  <c r="CV93" i="2"/>
  <c r="CU93" i="2"/>
  <c r="CT93" i="2"/>
  <c r="CW79" i="2"/>
  <c r="CV79" i="2"/>
  <c r="CV82" i="2"/>
  <c r="CU79" i="2"/>
  <c r="CT79" i="2"/>
  <c r="CT82" i="2"/>
  <c r="CT75" i="2"/>
  <c r="CT83" i="2"/>
  <c r="CW76" i="2"/>
  <c r="CW75" i="2"/>
  <c r="CV76" i="2"/>
  <c r="CU76" i="2"/>
  <c r="CU75" i="2"/>
  <c r="CU83" i="2"/>
  <c r="CT76" i="2"/>
  <c r="CW71" i="2"/>
  <c r="CV71" i="2"/>
  <c r="CU71" i="2"/>
  <c r="CT71" i="2"/>
  <c r="CW70" i="2"/>
  <c r="CV70" i="2"/>
  <c r="CU70" i="2"/>
  <c r="CT70" i="2"/>
  <c r="CW69" i="2"/>
  <c r="CV69" i="2"/>
  <c r="CU69" i="2"/>
  <c r="CT69" i="2"/>
  <c r="CW67" i="2"/>
  <c r="CV67" i="2"/>
  <c r="CU67" i="2"/>
  <c r="CT67" i="2"/>
  <c r="CW63" i="2"/>
  <c r="CW57" i="2"/>
  <c r="CV57" i="2"/>
  <c r="CU57" i="2"/>
  <c r="CT57" i="2"/>
  <c r="CW36" i="2"/>
  <c r="CV36" i="2"/>
  <c r="CU36" i="2"/>
  <c r="CT36" i="2"/>
  <c r="CW35" i="2"/>
  <c r="CV35" i="2"/>
  <c r="CU35" i="2"/>
  <c r="CT35" i="2"/>
  <c r="CW34" i="2"/>
  <c r="CV34" i="2"/>
  <c r="CU34" i="2"/>
  <c r="CT34" i="2"/>
  <c r="CW32" i="2"/>
  <c r="CV32" i="2"/>
  <c r="CU32" i="2"/>
  <c r="CT32" i="2"/>
  <c r="CW29" i="2"/>
  <c r="CW64" i="2"/>
  <c r="CW73" i="2"/>
  <c r="CV29" i="2"/>
  <c r="CV64" i="2"/>
  <c r="CU29" i="2"/>
  <c r="CU45" i="2"/>
  <c r="CU46" i="2"/>
  <c r="CT29" i="2"/>
  <c r="CW19" i="2"/>
  <c r="CV19" i="2"/>
  <c r="CU19" i="2"/>
  <c r="CT19" i="2"/>
  <c r="CW12" i="2"/>
  <c r="CW14" i="2"/>
  <c r="CV12" i="2"/>
  <c r="CU12" i="2"/>
  <c r="CU14" i="2"/>
  <c r="CT12" i="2"/>
  <c r="CT14" i="2"/>
  <c r="V50" i="6"/>
  <c r="U50" i="6"/>
  <c r="V39" i="6"/>
  <c r="U39" i="6"/>
  <c r="V18" i="6"/>
  <c r="V27" i="6"/>
  <c r="V52" i="6"/>
  <c r="V11" i="6"/>
  <c r="U11" i="6"/>
  <c r="U18" i="6"/>
  <c r="U27" i="6"/>
  <c r="U52" i="6"/>
  <c r="Z79" i="4"/>
  <c r="Z75" i="4"/>
  <c r="AB56" i="7"/>
  <c r="AB36" i="7"/>
  <c r="AB32" i="7"/>
  <c r="AB33" i="7"/>
  <c r="AB19" i="7"/>
  <c r="AB17" i="7"/>
  <c r="AB15" i="7"/>
  <c r="AB13" i="7"/>
  <c r="B65522" i="10"/>
  <c r="C65522" i="10"/>
  <c r="D65522" i="10"/>
  <c r="AC56" i="7"/>
  <c r="AC36" i="7"/>
  <c r="AC33" i="7"/>
  <c r="H91" i="9"/>
  <c r="H85" i="9"/>
  <c r="H84" i="9"/>
  <c r="H78" i="9"/>
  <c r="H77" i="9"/>
  <c r="H71" i="9"/>
  <c r="H56" i="9"/>
  <c r="H50" i="9"/>
  <c r="H45" i="9"/>
  <c r="H39" i="9"/>
  <c r="H38" i="9"/>
  <c r="H32" i="9"/>
  <c r="H31" i="9"/>
  <c r="H25" i="9"/>
  <c r="H10" i="9"/>
  <c r="AB35" i="5"/>
  <c r="AB34" i="5"/>
  <c r="AB31" i="5"/>
  <c r="AB32" i="5"/>
  <c r="AB26" i="5"/>
  <c r="AB21" i="5"/>
  <c r="AB16" i="5"/>
  <c r="AB17" i="5"/>
  <c r="AB10" i="5"/>
  <c r="M63" i="11"/>
  <c r="L63" i="11"/>
  <c r="K63" i="11"/>
  <c r="J63" i="11"/>
  <c r="G91" i="9"/>
  <c r="G85" i="9"/>
  <c r="G84" i="9"/>
  <c r="G78" i="9"/>
  <c r="G77" i="9"/>
  <c r="G71" i="9"/>
  <c r="G56" i="9"/>
  <c r="G50" i="9"/>
  <c r="G45" i="9"/>
  <c r="G39" i="9"/>
  <c r="G38" i="9"/>
  <c r="G32" i="9"/>
  <c r="G31" i="9"/>
  <c r="G25" i="9"/>
  <c r="G10" i="9"/>
  <c r="AA35" i="5"/>
  <c r="AA34" i="5"/>
  <c r="AA31" i="5"/>
  <c r="AA26" i="5"/>
  <c r="AA32" i="5"/>
  <c r="AA21" i="5"/>
  <c r="AA16" i="5"/>
  <c r="AA10" i="5"/>
  <c r="AA17" i="5"/>
  <c r="Z93" i="4"/>
  <c r="Z76" i="4"/>
  <c r="Z71" i="4"/>
  <c r="Z70" i="4"/>
  <c r="Z69" i="4"/>
  <c r="Z67" i="4"/>
  <c r="Z57" i="4"/>
  <c r="Z45" i="4"/>
  <c r="Z50" i="4"/>
  <c r="Z52" i="4"/>
  <c r="Z36" i="4"/>
  <c r="Z35" i="4"/>
  <c r="Z34" i="4"/>
  <c r="Z12" i="4"/>
  <c r="O4" i="8"/>
  <c r="O18" i="8"/>
  <c r="O39" i="8"/>
  <c r="N4" i="8"/>
  <c r="N63" i="8"/>
  <c r="U10" i="5"/>
  <c r="U17" i="5"/>
  <c r="V10" i="5"/>
  <c r="V17" i="5"/>
  <c r="W10" i="5"/>
  <c r="X10" i="5"/>
  <c r="X17" i="5"/>
  <c r="Y10" i="5"/>
  <c r="Y17" i="5"/>
  <c r="U16" i="5"/>
  <c r="V16" i="5"/>
  <c r="W16" i="5"/>
  <c r="X16" i="5"/>
  <c r="Y16" i="5"/>
  <c r="W17" i="5"/>
  <c r="U21" i="5"/>
  <c r="V21" i="5"/>
  <c r="W21" i="5"/>
  <c r="X21" i="5"/>
  <c r="X32" i="5"/>
  <c r="Y21" i="5"/>
  <c r="Y32" i="5"/>
  <c r="U26" i="5"/>
  <c r="U32" i="5"/>
  <c r="V26" i="5"/>
  <c r="W26" i="5"/>
  <c r="X26" i="5"/>
  <c r="Y26" i="5"/>
  <c r="U31" i="5"/>
  <c r="V31" i="5"/>
  <c r="V32" i="5"/>
  <c r="W31" i="5"/>
  <c r="X31" i="5"/>
  <c r="Y31" i="5"/>
  <c r="W32" i="5"/>
  <c r="U34" i="5"/>
  <c r="V34" i="5"/>
  <c r="W34" i="5"/>
  <c r="X34" i="5"/>
  <c r="Y34" i="5"/>
  <c r="U35" i="5"/>
  <c r="V35" i="5"/>
  <c r="W35" i="5"/>
  <c r="X35" i="5"/>
  <c r="Y35" i="5"/>
  <c r="Z35" i="5"/>
  <c r="Z34" i="5"/>
  <c r="Z31" i="5"/>
  <c r="Z26" i="5"/>
  <c r="Z32" i="5"/>
  <c r="Z21" i="5"/>
  <c r="Z16" i="5"/>
  <c r="Z10" i="5"/>
  <c r="Z17" i="5"/>
  <c r="C45" i="11"/>
  <c r="D45" i="11"/>
  <c r="E45" i="11"/>
  <c r="F45" i="11"/>
  <c r="G45" i="11"/>
  <c r="H45" i="11"/>
  <c r="I45" i="11"/>
  <c r="C39" i="11"/>
  <c r="D39" i="11"/>
  <c r="E39" i="11"/>
  <c r="F39" i="11"/>
  <c r="G39" i="11"/>
  <c r="H39" i="11"/>
  <c r="I39" i="11"/>
  <c r="C33" i="11"/>
  <c r="D33" i="11"/>
  <c r="E33" i="11"/>
  <c r="F33" i="11"/>
  <c r="G33" i="11"/>
  <c r="H33" i="11"/>
  <c r="I33" i="11"/>
  <c r="C25" i="11"/>
  <c r="D25" i="11"/>
  <c r="E25" i="11"/>
  <c r="F25" i="11"/>
  <c r="G25" i="11"/>
  <c r="H25" i="11"/>
  <c r="I25" i="11"/>
  <c r="B45" i="11"/>
  <c r="B33" i="11"/>
  <c r="B25" i="11"/>
  <c r="I9" i="11"/>
  <c r="I16" i="11"/>
  <c r="H9" i="11"/>
  <c r="H16" i="11"/>
  <c r="G9" i="11"/>
  <c r="G16" i="11"/>
  <c r="F9" i="11"/>
  <c r="F16" i="11"/>
  <c r="F48" i="11"/>
  <c r="F63" i="11"/>
  <c r="E9" i="11"/>
  <c r="E16" i="11"/>
  <c r="D9" i="11"/>
  <c r="D16" i="11"/>
  <c r="C9" i="11"/>
  <c r="C16" i="11"/>
  <c r="B9" i="11"/>
  <c r="B16" i="11"/>
  <c r="B48" i="11"/>
  <c r="B63" i="11"/>
  <c r="CS31" i="3"/>
  <c r="CR31" i="3"/>
  <c r="CQ31" i="3"/>
  <c r="CP31" i="3"/>
  <c r="CS26" i="3"/>
  <c r="CR26" i="3"/>
  <c r="CQ26" i="3"/>
  <c r="CP26" i="3"/>
  <c r="CS21" i="3"/>
  <c r="CS32" i="3"/>
  <c r="CR21" i="3"/>
  <c r="CR32" i="3"/>
  <c r="CQ21" i="3"/>
  <c r="CQ32" i="3"/>
  <c r="CP21" i="3"/>
  <c r="CP32" i="3"/>
  <c r="CS16" i="3"/>
  <c r="CR16" i="3"/>
  <c r="CQ16" i="3"/>
  <c r="CP16" i="3"/>
  <c r="CS10" i="3"/>
  <c r="CS17" i="3"/>
  <c r="CR10" i="3"/>
  <c r="CR17" i="3"/>
  <c r="CQ10" i="3"/>
  <c r="CQ17" i="3"/>
  <c r="CP10" i="3"/>
  <c r="CP17" i="3"/>
  <c r="BZ10" i="3"/>
  <c r="CA10" i="3"/>
  <c r="CB10" i="3"/>
  <c r="CC10" i="3"/>
  <c r="CD10" i="3"/>
  <c r="CD17" i="3"/>
  <c r="CD36" i="3"/>
  <c r="CD38" i="3"/>
  <c r="CE10" i="3"/>
  <c r="CE17" i="3"/>
  <c r="CE36" i="3"/>
  <c r="CE38" i="3"/>
  <c r="CF10" i="3"/>
  <c r="CG10" i="3"/>
  <c r="CG17" i="3"/>
  <c r="CG36" i="3"/>
  <c r="CG38" i="3"/>
  <c r="CH10" i="3"/>
  <c r="CH17" i="3"/>
  <c r="CH36" i="3"/>
  <c r="CH38" i="3"/>
  <c r="CI10" i="3"/>
  <c r="CI17" i="3"/>
  <c r="CI36" i="3"/>
  <c r="CI38" i="3"/>
  <c r="CJ10" i="3"/>
  <c r="CJ17" i="3"/>
  <c r="CJ36" i="3"/>
  <c r="CJ38" i="3"/>
  <c r="CK10" i="3"/>
  <c r="CL10" i="3"/>
  <c r="CL17" i="3"/>
  <c r="CL36" i="3"/>
  <c r="CL38" i="3"/>
  <c r="CM10" i="3"/>
  <c r="CM17" i="3"/>
  <c r="CM36" i="3"/>
  <c r="CM38" i="3"/>
  <c r="CQ39" i="3"/>
  <c r="CN10" i="3"/>
  <c r="CO10" i="3"/>
  <c r="BZ16" i="3"/>
  <c r="CA16" i="3"/>
  <c r="CB16" i="3"/>
  <c r="CB17" i="3"/>
  <c r="CB36" i="3"/>
  <c r="CB38" i="3"/>
  <c r="CC16" i="3"/>
  <c r="CC17" i="3"/>
  <c r="CC36" i="3"/>
  <c r="CC38" i="3"/>
  <c r="CD16" i="3"/>
  <c r="CE16" i="3"/>
  <c r="CF16" i="3"/>
  <c r="CF17" i="3"/>
  <c r="CF36" i="3"/>
  <c r="CF38" i="3"/>
  <c r="CG16" i="3"/>
  <c r="CH16" i="3"/>
  <c r="CI16" i="3"/>
  <c r="CJ16" i="3"/>
  <c r="CK16" i="3"/>
  <c r="CK17" i="3"/>
  <c r="CK36" i="3"/>
  <c r="CK38" i="3"/>
  <c r="CO39" i="3"/>
  <c r="CL16" i="3"/>
  <c r="CM16" i="3"/>
  <c r="CN16" i="3"/>
  <c r="CN17" i="3"/>
  <c r="CN36" i="3"/>
  <c r="CN38" i="3"/>
  <c r="CO16" i="3"/>
  <c r="CO17" i="3"/>
  <c r="BZ17" i="3"/>
  <c r="BZ36" i="3"/>
  <c r="BZ38" i="3"/>
  <c r="BZ21" i="3"/>
  <c r="CA21" i="3"/>
  <c r="CB21" i="3"/>
  <c r="CC21" i="3"/>
  <c r="CD21" i="3"/>
  <c r="CE21" i="3"/>
  <c r="CF21" i="3"/>
  <c r="CG21" i="3"/>
  <c r="CH21" i="3"/>
  <c r="CI21" i="3"/>
  <c r="CJ21" i="3"/>
  <c r="CK21" i="3"/>
  <c r="CL21" i="3"/>
  <c r="CM21" i="3"/>
  <c r="CN21" i="3"/>
  <c r="CO21" i="3"/>
  <c r="BZ26" i="3"/>
  <c r="CA26" i="3"/>
  <c r="CB26" i="3"/>
  <c r="CC26" i="3"/>
  <c r="CD26" i="3"/>
  <c r="CE26" i="3"/>
  <c r="CF26" i="3"/>
  <c r="CG26" i="3"/>
  <c r="CH26" i="3"/>
  <c r="CI26" i="3"/>
  <c r="CJ26" i="3"/>
  <c r="CK26" i="3"/>
  <c r="CL26" i="3"/>
  <c r="CM26" i="3"/>
  <c r="CN26" i="3"/>
  <c r="CO26" i="3"/>
  <c r="BZ31" i="3"/>
  <c r="CA31" i="3"/>
  <c r="CB31" i="3"/>
  <c r="CC31" i="3"/>
  <c r="CD31" i="3"/>
  <c r="CE31" i="3"/>
  <c r="CF31" i="3"/>
  <c r="CG31" i="3"/>
  <c r="CH31" i="3"/>
  <c r="CI31" i="3"/>
  <c r="CJ31" i="3"/>
  <c r="CK31" i="3"/>
  <c r="CL31" i="3"/>
  <c r="CM31" i="3"/>
  <c r="CN31" i="3"/>
  <c r="CO31" i="3"/>
  <c r="BZ32" i="3"/>
  <c r="CA32" i="3"/>
  <c r="CB32" i="3"/>
  <c r="CC32" i="3"/>
  <c r="CD32" i="3"/>
  <c r="CE32" i="3"/>
  <c r="CF32" i="3"/>
  <c r="CG32" i="3"/>
  <c r="CH32" i="3"/>
  <c r="CI32" i="3"/>
  <c r="CJ32" i="3"/>
  <c r="CK32" i="3"/>
  <c r="CL32" i="3"/>
  <c r="CM32" i="3"/>
  <c r="CN32" i="3"/>
  <c r="CO32" i="3"/>
  <c r="A47" i="8"/>
  <c r="J5" i="2"/>
  <c r="R5" i="2"/>
  <c r="Z5" i="2"/>
  <c r="AH5" i="2"/>
  <c r="AP5" i="2"/>
  <c r="AX5" i="2"/>
  <c r="BF5" i="2"/>
  <c r="BN5" i="2"/>
  <c r="BV5" i="2"/>
  <c r="CD5" i="2"/>
  <c r="CL5" i="2"/>
  <c r="V17" i="7"/>
  <c r="V20" i="7"/>
  <c r="C11" i="6"/>
  <c r="C18" i="6"/>
  <c r="C27" i="6"/>
  <c r="C52" i="6"/>
  <c r="D11" i="6"/>
  <c r="E11" i="6"/>
  <c r="E18" i="6"/>
  <c r="E27" i="6"/>
  <c r="E52" i="6"/>
  <c r="F11" i="6"/>
  <c r="G11" i="6"/>
  <c r="N11" i="6"/>
  <c r="N18" i="6"/>
  <c r="N27" i="6"/>
  <c r="N52" i="6"/>
  <c r="O11" i="6"/>
  <c r="O18" i="6"/>
  <c r="O27" i="6"/>
  <c r="O52" i="6"/>
  <c r="B18" i="6"/>
  <c r="D18" i="6"/>
  <c r="D27" i="6"/>
  <c r="D52" i="6"/>
  <c r="F18" i="6"/>
  <c r="G18" i="6"/>
  <c r="G27" i="6"/>
  <c r="G52" i="6"/>
  <c r="H18" i="6"/>
  <c r="H27" i="6"/>
  <c r="H52" i="6"/>
  <c r="I18" i="6"/>
  <c r="I27" i="6"/>
  <c r="I52" i="6"/>
  <c r="J18" i="6"/>
  <c r="B24" i="6"/>
  <c r="B27" i="6"/>
  <c r="B52" i="6"/>
  <c r="C24" i="6"/>
  <c r="D24" i="6"/>
  <c r="E24" i="6"/>
  <c r="F24" i="6"/>
  <c r="F27" i="6"/>
  <c r="F52" i="6"/>
  <c r="G24" i="6"/>
  <c r="N24" i="6"/>
  <c r="O24" i="6"/>
  <c r="J27" i="6"/>
  <c r="J52" i="6"/>
  <c r="B39" i="6"/>
  <c r="C39" i="6"/>
  <c r="D39" i="6"/>
  <c r="E39" i="6"/>
  <c r="F39" i="6"/>
  <c r="G39" i="6"/>
  <c r="H39" i="6"/>
  <c r="I39" i="6"/>
  <c r="J39" i="6"/>
  <c r="O39" i="6"/>
  <c r="O49" i="6"/>
  <c r="B50" i="6"/>
  <c r="C50" i="6"/>
  <c r="D50" i="6"/>
  <c r="E50" i="6"/>
  <c r="F50" i="6"/>
  <c r="G50" i="6"/>
  <c r="H50" i="6"/>
  <c r="I50" i="6"/>
  <c r="J50" i="6"/>
  <c r="N50" i="6"/>
  <c r="O50" i="6"/>
  <c r="B4" i="4"/>
  <c r="C4" i="4"/>
  <c r="D4" i="4"/>
  <c r="E4" i="4"/>
  <c r="F4" i="4"/>
  <c r="G4" i="4"/>
  <c r="H4" i="4"/>
  <c r="I4" i="4"/>
  <c r="J4" i="4"/>
  <c r="K4" i="4"/>
  <c r="L4" i="4"/>
  <c r="M4" i="4"/>
  <c r="N4" i="4"/>
  <c r="O4" i="4"/>
  <c r="P4" i="4"/>
  <c r="Q4" i="4"/>
  <c r="R4" i="4"/>
  <c r="S4" i="4"/>
  <c r="I5" i="4"/>
  <c r="P5" i="4"/>
  <c r="C48" i="11"/>
  <c r="C63" i="11" s="1"/>
  <c r="G48" i="11"/>
  <c r="G63" i="11"/>
  <c r="D48" i="11"/>
  <c r="D63" i="11" s="1"/>
  <c r="H48" i="11"/>
  <c r="H63" i="11"/>
  <c r="E48" i="11"/>
  <c r="E63" i="11" s="1"/>
  <c r="B39" i="11"/>
  <c r="I48" i="11"/>
  <c r="I63" i="11" s="1"/>
  <c r="V14" i="7"/>
  <c r="V15" i="7"/>
  <c r="V18" i="7"/>
  <c r="V19" i="7"/>
  <c r="V21" i="7"/>
  <c r="CX45" i="3"/>
  <c r="DB45" i="3"/>
  <c r="DF45" i="3"/>
  <c r="CY45" i="3"/>
  <c r="DC45" i="3"/>
  <c r="DG45" i="3"/>
  <c r="CZ39" i="3"/>
  <c r="CV45" i="2"/>
  <c r="CV50" i="2"/>
  <c r="CV52" i="2"/>
  <c r="CV38" i="2"/>
  <c r="AB14" i="4"/>
  <c r="AB38" i="4"/>
  <c r="DE38" i="2"/>
  <c r="DA45" i="2"/>
  <c r="DA50" i="2"/>
  <c r="V12" i="7"/>
  <c r="V13" i="7"/>
  <c r="CK139" i="2"/>
  <c r="CK144" i="2"/>
  <c r="CK147" i="2"/>
  <c r="DA139" i="2"/>
  <c r="DA144" i="2"/>
  <c r="DA146" i="2"/>
  <c r="Z151" i="4"/>
  <c r="Z180" i="4"/>
  <c r="AA161" i="4"/>
  <c r="AA169" i="4"/>
  <c r="Z178" i="4"/>
  <c r="T179" i="4"/>
  <c r="Z114" i="4"/>
  <c r="Z144" i="4"/>
  <c r="T136" i="4"/>
  <c r="T143" i="4"/>
  <c r="T144" i="4"/>
  <c r="AB161" i="4"/>
  <c r="AB169" i="4"/>
  <c r="T161" i="4"/>
  <c r="AB136" i="4"/>
  <c r="AA136" i="4"/>
  <c r="Z169" i="4"/>
  <c r="CH146" i="2"/>
  <c r="CH148" i="2"/>
  <c r="DC45" i="2"/>
  <c r="DC46" i="2"/>
  <c r="CJ167" i="2"/>
  <c r="CJ175" i="2"/>
  <c r="CZ167" i="2"/>
  <c r="DC38" i="2"/>
  <c r="CW38" i="2"/>
  <c r="CT38" i="2"/>
  <c r="CY45" i="2"/>
  <c r="CU82" i="2"/>
  <c r="CT110" i="2"/>
  <c r="CX165" i="2"/>
  <c r="DC167" i="2"/>
  <c r="DB157" i="2"/>
  <c r="DB165" i="2"/>
  <c r="CJ157" i="2"/>
  <c r="CJ139" i="2"/>
  <c r="CZ139" i="2"/>
  <c r="CZ144" i="2"/>
  <c r="CK157" i="2"/>
  <c r="CK165" i="2"/>
  <c r="CW132" i="2"/>
  <c r="CE139" i="2"/>
  <c r="CE144" i="2"/>
  <c r="CG174" i="2"/>
  <c r="CK132" i="2"/>
  <c r="CI139" i="2"/>
  <c r="CY139" i="2"/>
  <c r="CY144" i="2"/>
  <c r="CY146" i="2"/>
  <c r="CH157" i="2"/>
  <c r="T180" i="4"/>
  <c r="T169" i="4"/>
  <c r="CY50" i="2"/>
  <c r="DC50" i="2"/>
  <c r="DC53" i="2"/>
  <c r="CJ176" i="2"/>
  <c r="CE140" i="2"/>
  <c r="CE147" i="2"/>
  <c r="CE146" i="2"/>
  <c r="CG144" i="2"/>
  <c r="CG140" i="2"/>
  <c r="CY165" i="2"/>
  <c r="CI165" i="2"/>
  <c r="CI140" i="2"/>
  <c r="CI132" i="2"/>
  <c r="CX132" i="2"/>
  <c r="CD167" i="2"/>
  <c r="CD176" i="2"/>
  <c r="CU167" i="2"/>
  <c r="CU175" i="2"/>
  <c r="CU157" i="2"/>
  <c r="CE132" i="2"/>
  <c r="CG157" i="2"/>
  <c r="CE165" i="2"/>
  <c r="CG132" i="2"/>
  <c r="DA140" i="2"/>
  <c r="CZ165" i="2"/>
  <c r="DE165" i="2"/>
  <c r="CK140" i="2"/>
  <c r="CD132" i="2"/>
  <c r="CD175" i="2"/>
  <c r="CW165" i="2"/>
  <c r="CZ146" i="2"/>
  <c r="CZ147" i="2"/>
  <c r="CT144" i="2"/>
  <c r="CT140" i="2"/>
  <c r="CH176" i="2"/>
  <c r="CH165" i="2"/>
  <c r="CD174" i="2"/>
  <c r="CD140" i="2"/>
  <c r="DB144" i="2"/>
  <c r="CH175" i="2"/>
  <c r="CT157" i="2"/>
  <c r="CT165" i="2"/>
  <c r="CT132" i="2"/>
  <c r="CD110" i="2"/>
  <c r="CH110" i="2"/>
  <c r="CJ110" i="2"/>
  <c r="CV174" i="2"/>
  <c r="CG175" i="2"/>
  <c r="CI175" i="2"/>
  <c r="CF140" i="2"/>
  <c r="CW139" i="2"/>
  <c r="CW140" i="2"/>
  <c r="CT174" i="2"/>
  <c r="CJ165" i="2"/>
  <c r="CH140" i="2"/>
  <c r="CX139" i="2"/>
  <c r="CK174" i="2"/>
  <c r="DA147" i="2"/>
  <c r="CW176" i="2"/>
  <c r="CI176" i="2"/>
  <c r="CE176" i="2"/>
  <c r="CH147" i="2"/>
  <c r="CJ174" i="2"/>
  <c r="DC165" i="2"/>
  <c r="CT175" i="2"/>
  <c r="DF50" i="2"/>
  <c r="DF46" i="2"/>
  <c r="DF64" i="2"/>
  <c r="DF73" i="2"/>
  <c r="DF38" i="2"/>
  <c r="CZ45" i="2"/>
  <c r="DD132" i="2"/>
  <c r="DD139" i="2"/>
  <c r="CW144" i="2"/>
  <c r="CY140" i="2"/>
  <c r="CU147" i="2"/>
  <c r="CF144" i="2"/>
  <c r="DD157" i="2"/>
  <c r="DD165" i="2"/>
  <c r="CU50" i="2"/>
  <c r="CU140" i="2"/>
  <c r="DD64" i="2"/>
  <c r="DD73" i="2"/>
  <c r="DD45" i="2"/>
  <c r="DD50" i="2"/>
  <c r="DD52" i="2"/>
  <c r="CV157" i="2"/>
  <c r="CV139" i="2"/>
  <c r="CY147" i="2"/>
  <c r="DC52" i="2"/>
  <c r="CY14" i="2"/>
  <c r="CY38" i="2"/>
  <c r="CU132" i="2"/>
  <c r="CU110" i="2"/>
  <c r="CY132" i="2"/>
  <c r="CY110" i="2"/>
  <c r="CU165" i="2"/>
  <c r="CI144" i="2"/>
  <c r="CU174" i="2"/>
  <c r="CK146" i="2"/>
  <c r="CK148" i="2"/>
  <c r="CJ140" i="2"/>
  <c r="CJ144" i="2"/>
  <c r="CV132" i="2"/>
  <c r="CZ38" i="2"/>
  <c r="CV175" i="2"/>
  <c r="CT45" i="2"/>
  <c r="CT46" i="2"/>
  <c r="DA132" i="2"/>
  <c r="DA110" i="2"/>
  <c r="DA165" i="2"/>
  <c r="CX38" i="2"/>
  <c r="CK167" i="2"/>
  <c r="CK175" i="2"/>
  <c r="CU64" i="2"/>
  <c r="CU73" i="2"/>
  <c r="CY53" i="2"/>
  <c r="CW175" i="2"/>
  <c r="DE132" i="2"/>
  <c r="CF175" i="2"/>
  <c r="DB132" i="2"/>
  <c r="CY46" i="2"/>
  <c r="CD147" i="2"/>
  <c r="CF157" i="2"/>
  <c r="CU38" i="2"/>
  <c r="DC139" i="2"/>
  <c r="CZ140" i="2"/>
  <c r="DC132" i="2"/>
  <c r="CW174" i="2"/>
  <c r="CF132" i="2"/>
  <c r="CF174" i="2"/>
  <c r="CZ132" i="2"/>
  <c r="DE139" i="2"/>
  <c r="CX45" i="2"/>
  <c r="DE50" i="2"/>
  <c r="DE53" i="2"/>
  <c r="DB50" i="2"/>
  <c r="DB46" i="2"/>
  <c r="DA52" i="2"/>
  <c r="DA53" i="2"/>
  <c r="CT50" i="2"/>
  <c r="DA46" i="2"/>
  <c r="CY52" i="2"/>
  <c r="CW82" i="2"/>
  <c r="DE52" i="2"/>
  <c r="DB38" i="2"/>
  <c r="CT64" i="2"/>
  <c r="CT73" i="2"/>
  <c r="DB64" i="2"/>
  <c r="DB73" i="2"/>
  <c r="CX64" i="2"/>
  <c r="CX73" i="2"/>
  <c r="DA73" i="2"/>
  <c r="CW45" i="2"/>
  <c r="DD46" i="2"/>
  <c r="CV53" i="2"/>
  <c r="CV14" i="2"/>
  <c r="DA14" i="2"/>
  <c r="DD38" i="2"/>
  <c r="DE73" i="2"/>
  <c r="DA38" i="2"/>
  <c r="CV46" i="2"/>
  <c r="DD53" i="2"/>
  <c r="AB64" i="4"/>
  <c r="AB73" i="4"/>
  <c r="Z73" i="4"/>
  <c r="AA38" i="4"/>
  <c r="Z38" i="4"/>
  <c r="Z14" i="4"/>
  <c r="Z53" i="4"/>
  <c r="Z46" i="4"/>
  <c r="CG165" i="2"/>
  <c r="CG176" i="2"/>
  <c r="CG147" i="2"/>
  <c r="CG148" i="2"/>
  <c r="CG146" i="2"/>
  <c r="CU176" i="2"/>
  <c r="CT147" i="2"/>
  <c r="CT146" i="2"/>
  <c r="CT176" i="2"/>
  <c r="CX144" i="2"/>
  <c r="CX140" i="2"/>
  <c r="DB147" i="2"/>
  <c r="DB146" i="2"/>
  <c r="DF53" i="2"/>
  <c r="DF52" i="2"/>
  <c r="CV144" i="2"/>
  <c r="CV140" i="2"/>
  <c r="DE144" i="2"/>
  <c r="DE140" i="2"/>
  <c r="DC140" i="2"/>
  <c r="DC144" i="2"/>
  <c r="CF176" i="2"/>
  <c r="CF165" i="2"/>
  <c r="CZ46" i="2"/>
  <c r="CZ50" i="2"/>
  <c r="DD144" i="2"/>
  <c r="DD140" i="2"/>
  <c r="CX46" i="2"/>
  <c r="CX50" i="2"/>
  <c r="CJ146" i="2"/>
  <c r="CJ148" i="2"/>
  <c r="CJ147" i="2"/>
  <c r="CI147" i="2"/>
  <c r="CI146" i="2"/>
  <c r="CI148" i="2"/>
  <c r="CV176" i="2"/>
  <c r="CV165" i="2"/>
  <c r="CU52" i="2"/>
  <c r="CU53" i="2"/>
  <c r="CF146" i="2"/>
  <c r="CF147" i="2"/>
  <c r="CW146" i="2"/>
  <c r="CW147" i="2"/>
  <c r="CK176" i="2"/>
  <c r="CW50" i="2"/>
  <c r="CW46" i="2"/>
  <c r="CT52" i="2"/>
  <c r="CT53" i="2"/>
  <c r="DB52" i="2"/>
  <c r="DB53" i="2"/>
  <c r="CX146" i="2"/>
  <c r="CX147" i="2"/>
  <c r="DD147" i="2"/>
  <c r="DD146" i="2"/>
  <c r="DE147" i="2"/>
  <c r="DE146" i="2"/>
  <c r="CX53" i="2"/>
  <c r="CX52" i="2"/>
  <c r="CZ53" i="2"/>
  <c r="CZ52" i="2"/>
  <c r="DC147" i="2"/>
  <c r="DC146" i="2"/>
  <c r="CV146" i="2"/>
  <c r="CV147" i="2"/>
  <c r="CW52" i="2"/>
  <c r="CW53" i="2"/>
  <c r="O49" i="8"/>
  <c r="O77" i="8"/>
  <c r="O63" i="8"/>
  <c r="O32" i="8"/>
  <c r="O56" i="8"/>
  <c r="O84" i="8"/>
  <c r="S4" i="8"/>
  <c r="W4" i="8"/>
  <c r="O11" i="8"/>
  <c r="N18" i="8"/>
  <c r="S25" i="8"/>
  <c r="S11" i="8"/>
  <c r="S56" i="8"/>
  <c r="S32" i="8"/>
  <c r="S77" i="8"/>
  <c r="S49" i="8"/>
  <c r="CV73" i="2"/>
  <c r="S48" i="11"/>
  <c r="S63" i="11" s="1"/>
  <c r="N48" i="11"/>
  <c r="N63" i="11" s="1"/>
  <c r="Q48" i="11"/>
  <c r="Q63" i="11"/>
  <c r="AA39" i="11"/>
  <c r="W11" i="8"/>
  <c r="W63" i="8"/>
  <c r="W32" i="8"/>
  <c r="W84" i="8"/>
  <c r="W56" i="8"/>
  <c r="W25" i="8"/>
  <c r="W77" i="8"/>
  <c r="W18" i="8"/>
  <c r="W70" i="8"/>
  <c r="W49" i="8"/>
  <c r="W39" i="8"/>
  <c r="N84" i="8"/>
  <c r="N11" i="8"/>
  <c r="N56" i="8"/>
  <c r="N77" i="8"/>
  <c r="S18" i="8"/>
  <c r="S70" i="8"/>
  <c r="S39" i="8"/>
  <c r="N49" i="8"/>
  <c r="N25" i="8"/>
  <c r="N32" i="8"/>
  <c r="N39" i="8"/>
  <c r="N70" i="8"/>
  <c r="S63" i="8"/>
  <c r="S84" i="8"/>
  <c r="O25" i="8"/>
  <c r="O70" i="8"/>
  <c r="Z82" i="4"/>
  <c r="AA75" i="4"/>
  <c r="Z83" i="4"/>
  <c r="Z84" i="4"/>
  <c r="CJ39" i="3"/>
  <c r="CI39" i="3"/>
  <c r="CM39" i="3"/>
  <c r="DF39" i="3"/>
  <c r="BT39" i="3"/>
  <c r="CH39" i="3"/>
  <c r="BN39" i="3"/>
  <c r="CU39" i="3"/>
  <c r="DD39" i="3"/>
  <c r="DG39" i="3"/>
  <c r="BY39" i="3"/>
  <c r="CF39" i="3"/>
  <c r="CN39" i="3"/>
  <c r="CK39" i="3"/>
  <c r="BQ39" i="3"/>
  <c r="BW39" i="3"/>
  <c r="CS39" i="3"/>
  <c r="CB39" i="3"/>
  <c r="DE39" i="3"/>
  <c r="CR39" i="3"/>
  <c r="CG39" i="3"/>
  <c r="CP39" i="3"/>
  <c r="CL39" i="3"/>
  <c r="CA17" i="3"/>
  <c r="CA36" i="3"/>
  <c r="CA38" i="3"/>
  <c r="CE39" i="3"/>
  <c r="BR39" i="3"/>
  <c r="BV39" i="3"/>
  <c r="BX39" i="3"/>
  <c r="CC39" i="3"/>
  <c r="CW39" i="3"/>
  <c r="CX39" i="3"/>
  <c r="DC39" i="3"/>
  <c r="DH46" i="2"/>
  <c r="DH50" i="2"/>
  <c r="DH64" i="2"/>
  <c r="DH73" i="2"/>
  <c r="DH38" i="2"/>
  <c r="DG50" i="2"/>
  <c r="DG46" i="2"/>
  <c r="DG64" i="2"/>
  <c r="DG73" i="2"/>
  <c r="DG38" i="2"/>
  <c r="CA39" i="3"/>
  <c r="CD39" i="3"/>
  <c r="DH53" i="2"/>
  <c r="DH52" i="2"/>
  <c r="DG53" i="2"/>
  <c r="DG52" i="2"/>
  <c r="CW84" i="2"/>
  <c r="CW83" i="2"/>
  <c r="CU84" i="2"/>
  <c r="CV75" i="2"/>
  <c r="CT84" i="2"/>
  <c r="CV83" i="2"/>
  <c r="CV84" i="2"/>
  <c r="U39" i="11" l="1"/>
  <c r="U48" i="11"/>
  <c r="U63" i="11" s="1"/>
  <c r="Y39" i="11"/>
  <c r="Y48" i="11"/>
  <c r="Y63" i="11" s="1"/>
  <c r="AB39" i="11"/>
  <c r="AB48" i="11"/>
  <c r="AB63" i="11" s="1"/>
  <c r="O48" i="11"/>
  <c r="O63" i="11" s="1"/>
  <c r="O39" i="11"/>
  <c r="T39" i="11"/>
  <c r="T48" i="11"/>
  <c r="T63" i="11" s="1"/>
  <c r="X39" i="11"/>
  <c r="X48" i="11"/>
  <c r="X63" i="11" s="1"/>
  <c r="Z39" i="11"/>
  <c r="Z48" i="11"/>
  <c r="Z63" i="11" s="1"/>
  <c r="V39" i="11"/>
  <c r="V48" i="11"/>
  <c r="V63" i="11" s="1"/>
  <c r="AE48" i="11"/>
  <c r="AE63" i="11" s="1"/>
  <c r="AE39" i="11"/>
  <c r="P48" i="11"/>
  <c r="P63" i="11" s="1"/>
  <c r="P39" i="11"/>
  <c r="R48" i="11"/>
  <c r="R63" i="11" s="1"/>
  <c r="W48" i="11"/>
  <c r="W63" i="11" s="1"/>
  <c r="AF48" i="11"/>
  <c r="AF63" i="11" s="1"/>
</calcChain>
</file>

<file path=xl/comments1.xml><?xml version="1.0" encoding="utf-8"?>
<comments xmlns="http://schemas.openxmlformats.org/spreadsheetml/2006/main">
  <authors>
    <author>acpkl</author>
  </authors>
  <commentList>
    <comment ref="A63" authorId="0" shapeId="0">
      <text>
        <r>
          <rPr>
            <b/>
            <sz val="8"/>
            <color indexed="81"/>
            <rFont val="Tahoma"/>
            <family val="2"/>
          </rPr>
          <t>From kv 1 2010 inkluderas effekter från avsättningar för aktierelaterade långsiktiga incitamentprogram</t>
        </r>
        <r>
          <rPr>
            <sz val="8"/>
            <color indexed="81"/>
            <rFont val="Tahoma"/>
            <family val="2"/>
          </rPr>
          <t xml:space="preserve">
</t>
        </r>
      </text>
    </comment>
    <comment ref="A156" authorId="0" shapeId="0">
      <text>
        <r>
          <rPr>
            <b/>
            <sz val="8"/>
            <color indexed="81"/>
            <rFont val="Tahoma"/>
            <family val="2"/>
          </rPr>
          <t>From kv 1 2010 inkluderas effekter från avsättningar för aktierelaterade långsiktiga incitamentprogram</t>
        </r>
        <r>
          <rPr>
            <sz val="8"/>
            <color indexed="81"/>
            <rFont val="Tahoma"/>
            <family val="2"/>
          </rPr>
          <t xml:space="preserve">
</t>
        </r>
      </text>
    </comment>
  </commentList>
</comments>
</file>

<file path=xl/comments2.xml><?xml version="1.0" encoding="utf-8"?>
<comments xmlns="http://schemas.openxmlformats.org/spreadsheetml/2006/main">
  <authors>
    <author>A satisfied Microsoft Office user</author>
  </authors>
  <commentList>
    <comment ref="AZ3" authorId="0" shapeId="0">
      <text>
        <r>
          <rPr>
            <sz val="8"/>
            <color indexed="81"/>
            <rFont val="Tahoma"/>
            <family val="2"/>
          </rPr>
          <t>Inklusive nedskrivning av goodwill.</t>
        </r>
      </text>
    </comment>
    <comment ref="AZ49" authorId="0" shapeId="0">
      <text>
        <r>
          <rPr>
            <sz val="8"/>
            <color indexed="81"/>
            <rFont val="Tahoma"/>
            <family val="2"/>
          </rPr>
          <t>Inklusive nedskrivning av goodwill.</t>
        </r>
      </text>
    </comment>
  </commentList>
</comments>
</file>

<file path=xl/comments3.xml><?xml version="1.0" encoding="utf-8"?>
<comments xmlns="http://schemas.openxmlformats.org/spreadsheetml/2006/main">
  <authors>
    <author>Karin Larsson</author>
    <author>A satisfied Microsoft Office user</author>
    <author>Mattias Olsson</author>
  </authors>
  <commentList>
    <comment ref="A12" authorId="0" shapeId="0">
      <text>
        <r>
          <rPr>
            <b/>
            <sz val="9"/>
            <color indexed="81"/>
            <rFont val="Tahoma"/>
            <family val="2"/>
          </rPr>
          <t>Inkluderat sedan 2012</t>
        </r>
      </text>
    </comment>
    <comment ref="A16" authorId="1" shapeId="0">
      <text>
        <r>
          <rPr>
            <sz val="8"/>
            <color indexed="81"/>
            <rFont val="Tahoma"/>
            <family val="2"/>
          </rPr>
          <t>Kassaflöde från ökning och försäljning av hyresmaskiner har omklassificerats från investeringsverksamheten till den löpande verksamheten</t>
        </r>
      </text>
    </comment>
    <comment ref="A18" authorId="1" shapeId="0">
      <text>
        <r>
          <rPr>
            <sz val="8"/>
            <color indexed="81"/>
            <rFont val="Tahoma"/>
            <family val="2"/>
          </rPr>
          <t xml:space="preserve">Kassaflöde från ökning och försäljning av hyresmaskiner har omklassificerats från investeringsverksamheten till den löpande verksamheten
</t>
        </r>
      </text>
    </comment>
    <comment ref="A59" authorId="2" shapeId="0">
      <text>
        <r>
          <rPr>
            <sz val="8"/>
            <color indexed="81"/>
            <rFont val="Tahoma"/>
            <family val="2"/>
          </rPr>
          <t>Justering för valutasäkringar av lån sedan Kv. 1 2012</t>
        </r>
      </text>
    </comment>
  </commentList>
</comments>
</file>

<file path=xl/comments4.xml><?xml version="1.0" encoding="utf-8"?>
<comments xmlns="http://schemas.openxmlformats.org/spreadsheetml/2006/main">
  <authors>
    <author>acpkl</author>
    <author>A satisfied Microsoft Office user</author>
  </authors>
  <commentList>
    <comment ref="A63" authorId="0" shapeId="0">
      <text>
        <r>
          <rPr>
            <b/>
            <sz val="8"/>
            <color indexed="81"/>
            <rFont val="Tahoma"/>
            <family val="2"/>
          </rPr>
          <t xml:space="preserve">From 2010 inkluderas effekter från avsättningar för aktierelaterade långsiktiga incitamentprogram. </t>
        </r>
      </text>
    </comment>
    <comment ref="A160" authorId="0" shapeId="0">
      <text>
        <r>
          <rPr>
            <b/>
            <sz val="8"/>
            <color indexed="81"/>
            <rFont val="Tahoma"/>
            <family val="2"/>
          </rPr>
          <t xml:space="preserve">From 2010 inkluderas effekter från avsättningar för aktierelaterade långsiktiga incitamentprogram. </t>
        </r>
      </text>
    </comment>
    <comment ref="N195" authorId="1" shapeId="0">
      <text>
        <r>
          <rPr>
            <sz val="8"/>
            <color indexed="81"/>
            <rFont val="Tahoma"/>
            <family val="2"/>
          </rPr>
          <t xml:space="preserve">Exklusive nedskrivning av goodwill.
</t>
        </r>
      </text>
    </comment>
    <comment ref="R202" authorId="1" shapeId="0">
      <text>
        <r>
          <rPr>
            <sz val="8"/>
            <color indexed="81"/>
            <rFont val="Tahoma"/>
            <family val="2"/>
          </rPr>
          <t>Kvarvarande verksamheter ingår i Kompressorteknik.</t>
        </r>
      </text>
    </comment>
    <comment ref="A247" authorId="1" shapeId="0">
      <text>
        <r>
          <rPr>
            <sz val="8"/>
            <color indexed="81"/>
            <rFont val="Tahoma"/>
            <family val="2"/>
          </rPr>
          <t xml:space="preserve">Jämförelsestörande poster jämfört med föregående år. </t>
        </r>
      </text>
    </comment>
    <comment ref="S248" authorId="1" shapeId="0">
      <text>
        <r>
          <rPr>
            <sz val="8"/>
            <color indexed="81"/>
            <rFont val="Tahoma"/>
            <family val="2"/>
          </rPr>
          <t xml:space="preserve">Realisationsvinst från försäljning av tillgångar i uthyrningsverksamhet i Australien och Holland.
</t>
        </r>
      </text>
    </comment>
    <comment ref="T248" authorId="1" shapeId="0">
      <text>
        <r>
          <rPr>
            <sz val="8"/>
            <color indexed="81"/>
            <rFont val="Tahoma"/>
            <family val="2"/>
          </rPr>
          <t xml:space="preserve">Realisationsvinst från försäljning av uthyrningsverksamhet i Spanien samt kostnader för personalminskningar.
</t>
        </r>
      </text>
    </comment>
    <comment ref="T249" authorId="1" shapeId="0">
      <text>
        <r>
          <rPr>
            <sz val="8"/>
            <color indexed="81"/>
            <rFont val="Tahoma"/>
            <family val="2"/>
          </rPr>
          <t xml:space="preserve">Omstruktureringskostnader inom divisionen Road Construction Equipment samt kostnader för personalminskningar.
</t>
        </r>
      </text>
    </comment>
    <comment ref="S250" authorId="1" shapeId="0">
      <text>
        <r>
          <rPr>
            <sz val="8"/>
            <color indexed="81"/>
            <rFont val="Tahoma"/>
            <family val="2"/>
          </rPr>
          <t xml:space="preserve">Restructuring costs, move of assembly operations from Great Britain to Hungary.
</t>
        </r>
      </text>
    </comment>
    <comment ref="T250" authorId="1" shapeId="0">
      <text>
        <r>
          <rPr>
            <sz val="8"/>
            <color indexed="81"/>
            <rFont val="Tahoma"/>
            <family val="2"/>
          </rPr>
          <t>Omstruktureringskostnader för nedläggning av en fabrik i Storbritannien samt kostnader för personalminskningar.</t>
        </r>
      </text>
    </comment>
    <comment ref="T252" authorId="1" shapeId="0">
      <text>
        <r>
          <rPr>
            <sz val="8"/>
            <color indexed="81"/>
            <rFont val="Tahoma"/>
            <family val="2"/>
          </rPr>
          <t>Kostnader relaterade till personalminskningar.</t>
        </r>
      </text>
    </comment>
  </commentList>
</comments>
</file>

<file path=xl/comments5.xml><?xml version="1.0" encoding="utf-8"?>
<comments xmlns="http://schemas.openxmlformats.org/spreadsheetml/2006/main">
  <authors>
    <author>Karin Larsson</author>
    <author>A satisfied Microsoft Office user</author>
  </authors>
  <commentList>
    <comment ref="A16" authorId="0" shapeId="0">
      <text>
        <r>
          <rPr>
            <b/>
            <sz val="9"/>
            <color indexed="81"/>
            <rFont val="Tahoma"/>
            <family val="2"/>
          </rPr>
          <t>Inkluderat sedan 2012</t>
        </r>
      </text>
    </comment>
    <comment ref="A25" authorId="1" shapeId="0">
      <text>
        <r>
          <rPr>
            <sz val="8"/>
            <color indexed="81"/>
            <rFont val="Tahoma"/>
            <family val="2"/>
          </rPr>
          <t>Kassaflöde från ökning och försäljning av hyresmaskiner har omklassificerats från investeringsverksamheten till den löpande verksamheten</t>
        </r>
      </text>
    </comment>
    <comment ref="A26" authorId="1" shapeId="0">
      <text>
        <r>
          <rPr>
            <sz val="8"/>
            <color indexed="81"/>
            <rFont val="Tahoma"/>
            <family val="2"/>
          </rPr>
          <t>Kassaflöde från ökning och försäljning av hyresmaskiner har omklassificerats från investeringsverksamheten till den löpande verksamheten</t>
        </r>
      </text>
    </comment>
    <comment ref="A30" authorId="1" shapeId="0">
      <text>
        <r>
          <rPr>
            <sz val="8"/>
            <color indexed="81"/>
            <rFont val="Tahoma"/>
            <family val="2"/>
          </rPr>
          <t>Kassaflöde från ökning och försäljning av hyresmaskiner har omklassificerats från investeringsverksamheten till den löpande verksamheten</t>
        </r>
      </text>
    </comment>
    <comment ref="A32" authorId="1" shapeId="0">
      <text>
        <r>
          <rPr>
            <sz val="8"/>
            <color indexed="81"/>
            <rFont val="Tahoma"/>
            <family val="2"/>
          </rPr>
          <t xml:space="preserve">Kassaflöde från ökning och försäljning av hyresmaskiner har omklassificerats från investeringsverksamheten till den löpande verksamheten
</t>
        </r>
      </text>
    </comment>
    <comment ref="N37" authorId="1" shapeId="0">
      <text>
        <r>
          <rPr>
            <sz val="8"/>
            <color indexed="81"/>
            <rFont val="Tahoma"/>
            <family val="2"/>
          </rPr>
          <t>Inkluderar MSEK -896 i betald skatt och kostnader relaterade till avvecklade verksamheter</t>
        </r>
      </text>
    </comment>
  </commentList>
</comments>
</file>

<file path=xl/comments6.xml><?xml version="1.0" encoding="utf-8"?>
<comments xmlns="http://schemas.openxmlformats.org/spreadsheetml/2006/main">
  <authors>
    <author>A satisfied Microsoft Office user</author>
    <author>Mattias Olsson</author>
    <author>cccja</author>
    <author>Atlas Copco</author>
  </authors>
  <commentList>
    <comment ref="N4" authorId="0" shapeId="0">
      <text>
        <r>
          <rPr>
            <sz val="8"/>
            <color indexed="81"/>
            <rFont val="Tahoma"/>
            <family val="2"/>
          </rPr>
          <t xml:space="preserve">Exklusive nedskrivning av goodwill MSEK 6950 i Q3 2002. 
</t>
        </r>
      </text>
    </comment>
    <comment ref="A31" authorId="0" shapeId="0">
      <text>
        <r>
          <rPr>
            <sz val="8"/>
            <color indexed="81"/>
            <rFont val="Tahoma"/>
            <family val="2"/>
          </rPr>
          <t xml:space="preserve">Kassaflöde från ökning och försäljning av hyresmaskiner har omklassificerats från investeringsverksamheten till den löpande verksamheten fr.o.m. 2009.
</t>
        </r>
      </text>
    </comment>
    <comment ref="A32" authorId="0" shapeId="0">
      <text>
        <r>
          <rPr>
            <sz val="8"/>
            <color indexed="81"/>
            <rFont val="Tahoma"/>
            <family val="2"/>
          </rPr>
          <t xml:space="preserve">Kassaflöde från ökning och försäljning av hyresmaskiner har omklassificerats från investeringsverksamheten till den löpande verksamheten fr.o.m. 2009.
</t>
        </r>
      </text>
    </comment>
    <comment ref="A38" authorId="0" shapeId="0">
      <text>
        <r>
          <rPr>
            <sz val="8"/>
            <color indexed="81"/>
            <rFont val="Tahoma"/>
            <family val="2"/>
          </rPr>
          <t xml:space="preserve">Inklusive inlösen 2005, 2007 och 2011 samt återköp av egna aktier 2006. 
</t>
        </r>
      </text>
    </comment>
    <comment ref="A39" authorId="1" shapeId="0">
      <text>
        <r>
          <rPr>
            <sz val="8"/>
            <color indexed="81"/>
            <rFont val="Tahoma"/>
            <family val="2"/>
          </rPr>
          <t>Justerat för valutasäkringar av lån från och med 2012</t>
        </r>
        <r>
          <rPr>
            <sz val="9"/>
            <color indexed="81"/>
            <rFont val="Tahoma"/>
            <family val="2"/>
          </rPr>
          <t xml:space="preserve">
</t>
        </r>
      </text>
    </comment>
    <comment ref="AE55" authorId="2" shapeId="0">
      <text>
        <r>
          <rPr>
            <sz val="9"/>
            <color indexed="81"/>
            <rFont val="Tahoma"/>
            <charset val="1"/>
          </rPr>
          <t>Styrelsens förslag</t>
        </r>
      </text>
    </comment>
    <comment ref="P58" authorId="0" shapeId="0">
      <text>
        <r>
          <rPr>
            <sz val="8"/>
            <color indexed="81"/>
            <rFont val="Tahoma"/>
            <family val="2"/>
          </rPr>
          <t xml:space="preserve">En utskiftning av MSEK 4 192 genom obligatorisk inlösen genomfördes 2005
</t>
        </r>
      </text>
    </comment>
    <comment ref="T58" authorId="0" shapeId="0">
      <text>
        <r>
          <rPr>
            <sz val="8"/>
            <color indexed="81"/>
            <rFont val="Tahoma"/>
            <family val="2"/>
          </rPr>
          <t xml:space="preserve">En utskiftning av MSEK 24 316 genom obligatorisk inlösen genomfördes 2007. </t>
        </r>
      </text>
    </comment>
    <comment ref="X58" authorId="0" shapeId="0">
      <text>
        <r>
          <rPr>
            <sz val="8"/>
            <color indexed="81"/>
            <rFont val="Tahoma"/>
            <family val="2"/>
          </rPr>
          <t xml:space="preserve">En utskiftning av MSEK 6 067 genom obligatorisk inlösen genomfördes 2011.
</t>
        </r>
      </text>
    </comment>
    <comment ref="AB58" authorId="3" shapeId="0">
      <text>
        <r>
          <rPr>
            <sz val="8"/>
            <color indexed="81"/>
            <rFont val="Tahoma"/>
            <family val="2"/>
          </rPr>
          <t>MSEK 7 305 was distributed through a mandatory redemption of shares in 2015.</t>
        </r>
        <r>
          <rPr>
            <b/>
            <sz val="9"/>
            <color indexed="81"/>
            <rFont val="Tahoma"/>
            <family val="2"/>
          </rPr>
          <t xml:space="preserve">
</t>
        </r>
      </text>
    </comment>
    <comment ref="AE58" authorId="2" shapeId="0">
      <text>
        <r>
          <rPr>
            <sz val="9"/>
            <color indexed="81"/>
            <rFont val="Tahoma"/>
            <charset val="1"/>
          </rPr>
          <t>Styrelsens förslag</t>
        </r>
      </text>
    </comment>
  </commentList>
</comments>
</file>

<file path=xl/comments7.xml><?xml version="1.0" encoding="utf-8"?>
<comments xmlns="http://schemas.openxmlformats.org/spreadsheetml/2006/main">
  <authors>
    <author>Jenny Ahlen</author>
  </authors>
  <commentList>
    <comment ref="F3" authorId="0" shapeId="0">
      <text>
        <r>
          <rPr>
            <sz val="9"/>
            <color indexed="81"/>
            <rFont val="Tahoma"/>
            <family val="2"/>
          </rPr>
          <t xml:space="preserve">
omräknat IAS 19</t>
        </r>
      </text>
    </comment>
    <comment ref="I3" authorId="0" shapeId="0">
      <text>
        <r>
          <rPr>
            <b/>
            <sz val="9"/>
            <color indexed="81"/>
            <rFont val="Tahoma"/>
            <family val="2"/>
          </rPr>
          <t>omräknat för kvarvarande verksamheter</t>
        </r>
        <r>
          <rPr>
            <sz val="9"/>
            <color indexed="81"/>
            <rFont val="Tahoma"/>
            <family val="2"/>
          </rPr>
          <t xml:space="preserve">
</t>
        </r>
      </text>
    </comment>
    <comment ref="J3" authorId="0" shapeId="0">
      <text>
        <r>
          <rPr>
            <sz val="9"/>
            <color indexed="81"/>
            <rFont val="Tahoma"/>
            <family val="2"/>
          </rPr>
          <t>kvarvarande verksamheter</t>
        </r>
      </text>
    </comment>
    <comment ref="K3" authorId="0" shapeId="0">
      <text>
        <r>
          <rPr>
            <sz val="9"/>
            <color indexed="81"/>
            <rFont val="Tahoma"/>
            <family val="2"/>
          </rPr>
          <t>kvarvarande verksamheter</t>
        </r>
      </text>
    </comment>
  </commentList>
</comments>
</file>

<file path=xl/sharedStrings.xml><?xml version="1.0" encoding="utf-8"?>
<sst xmlns="http://schemas.openxmlformats.org/spreadsheetml/2006/main" count="2355" uniqueCount="473">
  <si>
    <t xml:space="preserve">BESKRIVNING </t>
  </si>
  <si>
    <t>Sida</t>
  </si>
  <si>
    <t xml:space="preserve">Valuta </t>
  </si>
  <si>
    <t xml:space="preserve">Kommentar </t>
  </si>
  <si>
    <t>Resultaträkning, kvartal</t>
  </si>
  <si>
    <t>Kv. RR</t>
  </si>
  <si>
    <t>SEK</t>
  </si>
  <si>
    <t>Balansräkning, kvartal</t>
  </si>
  <si>
    <t>Kv. BR</t>
  </si>
  <si>
    <t xml:space="preserve">SEK </t>
  </si>
  <si>
    <t>Resultaträkning, år</t>
  </si>
  <si>
    <t>År. RR</t>
  </si>
  <si>
    <t>Balansräkning, år</t>
  </si>
  <si>
    <t>År. BR</t>
  </si>
  <si>
    <t xml:space="preserve">Kassaflöde, år </t>
  </si>
  <si>
    <t>År. KF</t>
  </si>
  <si>
    <t>Nyckeltal</t>
  </si>
  <si>
    <t xml:space="preserve">Försäljningsbryggor, kvartal </t>
  </si>
  <si>
    <t>Kv. FB</t>
  </si>
  <si>
    <t xml:space="preserve">% </t>
  </si>
  <si>
    <t>Ny struktur</t>
  </si>
  <si>
    <t>Försäljningsbryggor, år</t>
  </si>
  <si>
    <t>År. FB</t>
  </si>
  <si>
    <t>Du finner följande information i detta dokument:</t>
  </si>
  <si>
    <t xml:space="preserve">Använd "+" för att se mer information </t>
  </si>
  <si>
    <t>Atlas Copco-gruppen</t>
  </si>
  <si>
    <t>Klicka på + för att se historiska data</t>
  </si>
  <si>
    <t>Koncernens resultaträkning</t>
  </si>
  <si>
    <t>Omräknat</t>
  </si>
  <si>
    <t>Rapporterat</t>
  </si>
  <si>
    <t>MSEK</t>
  </si>
  <si>
    <t>Kv 1</t>
  </si>
  <si>
    <t>Kv 2</t>
  </si>
  <si>
    <t>Kv 3</t>
  </si>
  <si>
    <t>Kv 4</t>
  </si>
  <si>
    <t>Intäkter</t>
  </si>
  <si>
    <t>Se nyckeltal från föregående gruppstruktur nedan</t>
  </si>
  <si>
    <t>Kompressorteknik</t>
  </si>
  <si>
    <t>Industriteknik</t>
  </si>
  <si>
    <t>Gruv- och bergbrytningsteknik</t>
  </si>
  <si>
    <t>Bygg- och anläggningsteknik</t>
  </si>
  <si>
    <t>Gruppgemensamma funktioner/Elimineringar</t>
  </si>
  <si>
    <t>Intäkter totalt</t>
  </si>
  <si>
    <t>Kostnad för sålda varor</t>
  </si>
  <si>
    <t>Bruttoresultat</t>
  </si>
  <si>
    <t>Marknadsföringskostnader</t>
  </si>
  <si>
    <t>Administrationskostnader</t>
  </si>
  <si>
    <t>Forsknings- och utvecklingskostnader</t>
  </si>
  <si>
    <t>Rörelsens övriga intäkter och kostnader</t>
  </si>
  <si>
    <t>Rörelsens kostnader</t>
  </si>
  <si>
    <t>Nedskrivning av goodwill</t>
  </si>
  <si>
    <t>Rörelseresultat</t>
  </si>
  <si>
    <t>Gruppgemensamma funktioner</t>
  </si>
  <si>
    <t>Elimineringar</t>
  </si>
  <si>
    <t>Rörelsemarginal</t>
  </si>
  <si>
    <t>Finansnetto</t>
  </si>
  <si>
    <t>Övriga finansiella intäkter/kostnader</t>
  </si>
  <si>
    <t>Räntenetto</t>
  </si>
  <si>
    <t>Valutakursdifferenser</t>
  </si>
  <si>
    <t>Nedskrivningar av placeringar mm</t>
  </si>
  <si>
    <t>Resultat före skatt</t>
  </si>
  <si>
    <t>Vinstmarginal</t>
  </si>
  <si>
    <t>Inkomstskatt</t>
  </si>
  <si>
    <t>Innehav utan bestämmande inflytande</t>
  </si>
  <si>
    <t>Resultat från kvarvarande verksamheter</t>
  </si>
  <si>
    <t>Resultat från avvecklade verksamheter, netto efter skatt</t>
  </si>
  <si>
    <t>Periodens resultat</t>
  </si>
  <si>
    <t>Periodens resultat, marginal</t>
  </si>
  <si>
    <t>Periodens resultat hänförligt till moderbolagets ägare</t>
  </si>
  <si>
    <t>Periodens resultat hänförligt till innehav utan bestämmande inflytande</t>
  </si>
  <si>
    <t>Jämförelsestörande poster</t>
  </si>
  <si>
    <t>Koncerngemensamma poster</t>
  </si>
  <si>
    <t>Rörelseresultat exkl. jämförelsestörande poster</t>
  </si>
  <si>
    <t>Rörelsemarginal exkl. jämförelsestörande poster</t>
  </si>
  <si>
    <t>Av- och nedskrivningar</t>
  </si>
  <si>
    <t>Avskrivningar</t>
  </si>
  <si>
    <t>Avskrivningar hyresmaskiner</t>
  </si>
  <si>
    <t>Avskrivningar byggnader, maskiner och inventarier</t>
  </si>
  <si>
    <t>Avskrivningar av goodwill</t>
  </si>
  <si>
    <t>Avskrivningar av övriga immateriella tillgångar</t>
  </si>
  <si>
    <t>EBITA marginal</t>
  </si>
  <si>
    <t>EBITDA marginal</t>
  </si>
  <si>
    <t>EBITDA marginal exkl. jämförelsestörande poster</t>
  </si>
  <si>
    <t>Orderingång</t>
  </si>
  <si>
    <t>Atlas Copco-gruppen - struktur innan 1 juli 2011</t>
  </si>
  <si>
    <t>Restated IFRS</t>
  </si>
  <si>
    <t>Omräknade efter försäljningen av maskinuthyrningsverksamheten</t>
  </si>
  <si>
    <t>Anläggnings- och gruvteknik</t>
  </si>
  <si>
    <t>Maskinuthyrning</t>
  </si>
  <si>
    <t>Kvarvarande verksamhet är inkluderat i Kompressorteknik</t>
  </si>
  <si>
    <t>Revenues</t>
  </si>
  <si>
    <t>Elimineringar är inkluderade i gruppgemensamma funktioner ovan.</t>
  </si>
  <si>
    <t xml:space="preserve">   Inklusive avvecklad verksamhet</t>
  </si>
  <si>
    <t>Klicka på + för att se historiska data från föregående gruppstruktur</t>
  </si>
  <si>
    <t>Koncernens balansräkning</t>
  </si>
  <si>
    <t>Omräknat IFRS</t>
  </si>
  <si>
    <t>1996*</t>
  </si>
  <si>
    <t>1997*</t>
  </si>
  <si>
    <t>OBS</t>
  </si>
  <si>
    <t>Immateriella anläggningstillgångar</t>
  </si>
  <si>
    <t xml:space="preserve">Svenska GAAP (se nedan) </t>
  </si>
  <si>
    <t>Hyresmaskiner</t>
  </si>
  <si>
    <t>Övriga materiella anläggningstillgångar</t>
  </si>
  <si>
    <t>Finansiella tillgångar och övriga fordringar</t>
  </si>
  <si>
    <t>Uppskjutna skattefordringar</t>
  </si>
  <si>
    <t>Summa anläggningstillgångar</t>
  </si>
  <si>
    <t>Varulager</t>
  </si>
  <si>
    <t>Kundfordringar och övriga fordringar</t>
  </si>
  <si>
    <t>Övriga finansiella omsättningstillgångar</t>
  </si>
  <si>
    <t>Likvida medel</t>
  </si>
  <si>
    <t>Tillgångar som innehas för försäljning</t>
  </si>
  <si>
    <t>Summa omsättningstillgångar</t>
  </si>
  <si>
    <t>SUMMA TILLGÅNGAR</t>
  </si>
  <si>
    <t>Eget kapital hänförligt till moderbolagets ägare</t>
  </si>
  <si>
    <t>SUMMA EGET KAPITAL</t>
  </si>
  <si>
    <t>Räntebärande skulder</t>
  </si>
  <si>
    <t>Ersättningar efter avslutad anställning</t>
  </si>
  <si>
    <t>Övriga skulder och avsättningar</t>
  </si>
  <si>
    <t>Uppskjutna skatteskulder</t>
  </si>
  <si>
    <t>Summa långfristiga skulder</t>
  </si>
  <si>
    <t>Leverantörsskulder och övriga skulder</t>
  </si>
  <si>
    <t>Avsättningar</t>
  </si>
  <si>
    <t>Skulder hänförliga till tillgångar som innehas för försäljning</t>
  </si>
  <si>
    <t>Summa kortfristiga skulder</t>
  </si>
  <si>
    <t>SUMMA EGET KAPITAL OCH SKULDER</t>
  </si>
  <si>
    <t>Räntebärande skulder och ersättningar efter avslutad anställning, exklusive skulder hänförliga till tillgångar som innehas för försäljning</t>
  </si>
  <si>
    <t>Icke räntebärande skulder och avsättningar</t>
  </si>
  <si>
    <t>Svenska GAAP 1990-2004</t>
  </si>
  <si>
    <t xml:space="preserve">OBS! </t>
  </si>
  <si>
    <t>Immateriella tillgångar</t>
  </si>
  <si>
    <t>Övriga anläggningstillgångar</t>
  </si>
  <si>
    <t>Fordringar</t>
  </si>
  <si>
    <t>Kassa, bank, kortfristiga placeringar</t>
  </si>
  <si>
    <t>Eget kapital</t>
  </si>
  <si>
    <t>Räntebärande skulder och avsättningar</t>
  </si>
  <si>
    <t>OBS!</t>
  </si>
  <si>
    <t>Omräknade</t>
  </si>
  <si>
    <t xml:space="preserve">Restated following divestment </t>
  </si>
  <si>
    <t>IFRS</t>
  </si>
  <si>
    <t>of the equipment rental business</t>
  </si>
  <si>
    <t>Dec. 31</t>
  </si>
  <si>
    <t>Klicka på + ovan för att se historiska data</t>
  </si>
  <si>
    <t>Omräknad enligt IFRS</t>
  </si>
  <si>
    <t>Kassaflöde från den löpande verksamheten</t>
  </si>
  <si>
    <t>Återläggning av av- och nedskrivningar</t>
  </si>
  <si>
    <t>Återläggning av nedskrivning av goodwill</t>
  </si>
  <si>
    <t xml:space="preserve">Återläggning av realisationsresultat m m </t>
  </si>
  <si>
    <t>Kassamässigt rörelseöverskott</t>
  </si>
  <si>
    <t>Finansnetto, erhållet/betalt</t>
  </si>
  <si>
    <t>Utdelning från intresseföretag</t>
  </si>
  <si>
    <t>Kassaflöde från övriga poster</t>
  </si>
  <si>
    <t>Betald skatt</t>
  </si>
  <si>
    <t>Kassaflöde före förändring av rörelsekapital</t>
  </si>
  <si>
    <t xml:space="preserve">Förändring av </t>
  </si>
  <si>
    <t xml:space="preserve">  Varulager</t>
  </si>
  <si>
    <t xml:space="preserve">  Rörelsefordringar</t>
  </si>
  <si>
    <t xml:space="preserve">  Rörelseskulder</t>
  </si>
  <si>
    <t>Förändring av rörelsekapital</t>
  </si>
  <si>
    <t xml:space="preserve">  Ökning av hyresmaskiner</t>
  </si>
  <si>
    <t xml:space="preserve">  Försäljning av hyresmaskiner</t>
  </si>
  <si>
    <t>Nettokassaflöde från den löpande verksamheten</t>
  </si>
  <si>
    <t>Kassaflöde från investeringsverksamheten</t>
  </si>
  <si>
    <t xml:space="preserve">  Investeringar i övriga materiella anläggningstillgångar</t>
  </si>
  <si>
    <t xml:space="preserve">  Försäljning av övriga materiella anläggningstillgångar</t>
  </si>
  <si>
    <t xml:space="preserve">  Investeringar i immateriella anläggningstillgångar</t>
  </si>
  <si>
    <t xml:space="preserve">  Försäljning av immateriella anläggningstillgångar</t>
  </si>
  <si>
    <t xml:space="preserve">  Förvärv av dotterföretag</t>
  </si>
  <si>
    <t xml:space="preserve">  Avyttringar av dotterföretag</t>
  </si>
  <si>
    <t>-475</t>
  </si>
  <si>
    <t xml:space="preserve">  Övriga investeringar netto</t>
  </si>
  <si>
    <t>Nettokassaflöde från investeringsverksamheten</t>
  </si>
  <si>
    <t>Kassaflöde från finansieringsverksamheten</t>
  </si>
  <si>
    <t>Utbetald utdelning</t>
  </si>
  <si>
    <t>Utbetald utdelning till innnehav utan bestämmande inflytande</t>
  </si>
  <si>
    <t>Förvärv av innehav utan bestämmande inflytande</t>
  </si>
  <si>
    <t>Inlösen av aktier</t>
  </si>
  <si>
    <t>Återköp och avyttring av egna aktier</t>
  </si>
  <si>
    <t>Nyemission</t>
  </si>
  <si>
    <t>Icke utnyttjade andelar från fondemissionen 1989</t>
  </si>
  <si>
    <t>Förändring av räntebärande skuld</t>
  </si>
  <si>
    <t>Nettokassaflöde från finansieringsverksamheten</t>
  </si>
  <si>
    <t>Årets nettokassaflöde</t>
  </si>
  <si>
    <t xml:space="preserve">Nyckeltal </t>
  </si>
  <si>
    <t xml:space="preserve">MSEK </t>
  </si>
  <si>
    <t>Intäkter och resultat</t>
  </si>
  <si>
    <t xml:space="preserve">   Förändring, %</t>
  </si>
  <si>
    <t xml:space="preserve">   Förändring, exklusive valuta, %</t>
  </si>
  <si>
    <t xml:space="preserve">   Förändring, organiskt från volym och pris, %</t>
  </si>
  <si>
    <t xml:space="preserve">   Rörelsemarginal</t>
  </si>
  <si>
    <t xml:space="preserve">   i % av intäkter</t>
  </si>
  <si>
    <t xml:space="preserve">   Vinstmarginal</t>
  </si>
  <si>
    <t>Medelantal anställda</t>
  </si>
  <si>
    <t>Intäkter per anställd, kSEK</t>
  </si>
  <si>
    <t>Inkl. avvecklad verksamhet</t>
  </si>
  <si>
    <t>Kvarvarande verksamhet</t>
  </si>
  <si>
    <t>Förändring i rörelsekapital</t>
  </si>
  <si>
    <t>Bruttoinvesteringar i övriga materiella anläggningstillgångar</t>
  </si>
  <si>
    <t>Bruttoinvesteringar i hyresmaskiner*</t>
  </si>
  <si>
    <t>Nettoinvesteringar i hyresmaskiner*</t>
  </si>
  <si>
    <t>varav utbetald utdelning</t>
  </si>
  <si>
    <t>Operativt kassaflöde</t>
  </si>
  <si>
    <t>Balansomslutning</t>
  </si>
  <si>
    <t xml:space="preserve">   Kapitalomsättningshastighet, ggr</t>
  </si>
  <si>
    <t>Sysselsatt kapital</t>
  </si>
  <si>
    <t>Avkastning på sysselsatt kapital</t>
  </si>
  <si>
    <t xml:space="preserve">   Skuldsättningsgrad</t>
  </si>
  <si>
    <t xml:space="preserve">   Andel eget kapital</t>
  </si>
  <si>
    <t>Avkastning på eget kapital</t>
  </si>
  <si>
    <t>Vinst före utspädning</t>
  </si>
  <si>
    <t>Vinst efter utspädning</t>
  </si>
  <si>
    <t>Utdelning</t>
  </si>
  <si>
    <t xml:space="preserve">   Utdelning i % av vinst före utspädning</t>
  </si>
  <si>
    <t xml:space="preserve">   Direktavkastning</t>
  </si>
  <si>
    <t>Börskurs, 31 dec. A</t>
  </si>
  <si>
    <t>Börskurs, 31 dec. B</t>
  </si>
  <si>
    <t>Högsta börskurs, A</t>
  </si>
  <si>
    <t>Lägsta börskurs, A</t>
  </si>
  <si>
    <t>Genomsnittlig börskurs, A</t>
  </si>
  <si>
    <t>Vägt genomsnittligt antal aktier, före utspädning</t>
  </si>
  <si>
    <t>Vägt genomsnittligt antal aktier, efter utspädning</t>
  </si>
  <si>
    <t>Kassaflöde från ökning och försäljning av hyresmaskiner har omklassificerats från investeringsverksamheten till den löpande verksamheten fr.o.m. 2009.</t>
  </si>
  <si>
    <t xml:space="preserve">Atlas Copco-gruppen  </t>
  </si>
  <si>
    <t>Försäljningsbryggor</t>
  </si>
  <si>
    <t xml:space="preserve">Strukturförändring, % </t>
  </si>
  <si>
    <t xml:space="preserve">Valuta, % </t>
  </si>
  <si>
    <t xml:space="preserve">Pris, % </t>
  </si>
  <si>
    <t xml:space="preserve">Volym, % </t>
  </si>
  <si>
    <t>-</t>
  </si>
  <si>
    <t xml:space="preserve">Totalt, % </t>
  </si>
  <si>
    <t xml:space="preserve">Industriteknik </t>
  </si>
  <si>
    <t xml:space="preserve">Gruv- och bergbrytningsteknik </t>
  </si>
  <si>
    <t xml:space="preserve">Intäkter </t>
  </si>
  <si>
    <t xml:space="preserve">Atlas Copco Gruppen </t>
  </si>
  <si>
    <t>Genererat ekonomiskt värde</t>
  </si>
  <si>
    <r>
      <t xml:space="preserve">Intäkter </t>
    </r>
    <r>
      <rPr>
        <vertAlign val="superscript"/>
        <sz val="11"/>
        <rFont val="Arial"/>
        <family val="2"/>
      </rPr>
      <t>2)</t>
    </r>
  </si>
  <si>
    <t xml:space="preserve">Fördelat ekonomiskt värde </t>
  </si>
  <si>
    <r>
      <t xml:space="preserve">Rörelsekostnader </t>
    </r>
    <r>
      <rPr>
        <vertAlign val="superscript"/>
        <sz val="11"/>
        <rFont val="Arial"/>
        <family val="2"/>
      </rPr>
      <t>3)</t>
    </r>
  </si>
  <si>
    <t>Löner och kontanta ersättningar samt övriga sociala avgifter</t>
  </si>
  <si>
    <r>
      <t xml:space="preserve">Kostnader för finansiärer </t>
    </r>
    <r>
      <rPr>
        <vertAlign val="superscript"/>
        <sz val="11"/>
        <rFont val="Arial"/>
        <family val="2"/>
      </rPr>
      <t>4)</t>
    </r>
  </si>
  <si>
    <t>Skatter</t>
  </si>
  <si>
    <t>Behålls i verksamheter</t>
  </si>
  <si>
    <t>- Inlösen av aktier</t>
  </si>
  <si>
    <t>- Återköp av aktier</t>
  </si>
  <si>
    <t>N/a</t>
  </si>
  <si>
    <t xml:space="preserve">Andel återanvänt eller återvunnet avfall, % </t>
  </si>
  <si>
    <t>Andel tjänstemän, %</t>
  </si>
  <si>
    <t>Andel arbetare, %</t>
  </si>
  <si>
    <t>Personalomsättning tjänstemän, %</t>
  </si>
  <si>
    <t>Personalomsättning arbetare, %</t>
  </si>
  <si>
    <t>Arbetsrelaterade olyckor, antal</t>
  </si>
  <si>
    <t>Arbetsrelaterade olyckor per en miljon arbetade timmar</t>
  </si>
  <si>
    <t>13.8</t>
  </si>
  <si>
    <t>11.4</t>
  </si>
  <si>
    <t>9.3</t>
  </si>
  <si>
    <t>5.7</t>
  </si>
  <si>
    <t>5.4</t>
  </si>
  <si>
    <t>Förlorade dagar på grund av olyckor per en miljon arbetade timmar</t>
  </si>
  <si>
    <t>Arbetsrelaterade incidenter, antal</t>
  </si>
  <si>
    <t>Arbetsrelaterade incidenter, per en miljon arbetade timmar</t>
  </si>
  <si>
    <t>22.8</t>
  </si>
  <si>
    <t>23.4</t>
  </si>
  <si>
    <t>Dödsfall</t>
  </si>
  <si>
    <t>Frånvaro på grund av sjukdom, %</t>
  </si>
  <si>
    <t>2.3</t>
  </si>
  <si>
    <t>2.1</t>
  </si>
  <si>
    <t>2.0</t>
  </si>
  <si>
    <t>Frånvaro på grund av sjukdom och olyckor, %</t>
  </si>
  <si>
    <t>2.2</t>
  </si>
  <si>
    <t xml:space="preserve">Andel kvinnor, % anställda </t>
  </si>
  <si>
    <t>16.6</t>
  </si>
  <si>
    <t>17.0</t>
  </si>
  <si>
    <t>16.3</t>
  </si>
  <si>
    <t>16.8</t>
  </si>
  <si>
    <t>16.9</t>
  </si>
  <si>
    <t>Andel kvinnor i chefspositioner, %</t>
  </si>
  <si>
    <t>12.9</t>
  </si>
  <si>
    <t>13.6</t>
  </si>
  <si>
    <t>13.5</t>
  </si>
  <si>
    <t>14.6</t>
  </si>
  <si>
    <t>15.1</t>
  </si>
  <si>
    <t>Nationaliteter bland de högsta cheferna, antal</t>
  </si>
  <si>
    <t xml:space="preserve">Hållbarhet </t>
  </si>
  <si>
    <t>Hållbarhet</t>
  </si>
  <si>
    <t>Omräknat IAS 19</t>
  </si>
  <si>
    <t>Genomsnittligt antal aktier efter utspädning, miljoner</t>
  </si>
  <si>
    <t>Genomsnittligt antal aktier före utspädning, miljoner</t>
  </si>
  <si>
    <t xml:space="preserve">Kassaflöde, kvartal  </t>
  </si>
  <si>
    <t>Kv. KF</t>
  </si>
  <si>
    <t>Sedan Kv.1 2010</t>
  </si>
  <si>
    <t>Justering för av- och nedskrivningar (se nedan)</t>
  </si>
  <si>
    <t>Justering för realisationsresultat m m</t>
  </si>
  <si>
    <t>Ökning av hyresmaskiner</t>
  </si>
  <si>
    <t>Försäljning av hyresmaskiner</t>
  </si>
  <si>
    <t>Investeringar i materiella anläggningstillgångar</t>
  </si>
  <si>
    <t>Försäljning av materiella anläggningstillgångar</t>
  </si>
  <si>
    <t xml:space="preserve">Investeringar i immateriella tillgångar </t>
  </si>
  <si>
    <t>Försäljning av immateriella tillgångar</t>
  </si>
  <si>
    <t>Förvärv av dotterföretag och intresseföretag</t>
  </si>
  <si>
    <t>Avyttring av dotterföretag</t>
  </si>
  <si>
    <t>Övriga investeringar, netto</t>
  </si>
  <si>
    <t xml:space="preserve">Förändring av räntebärande skulder </t>
  </si>
  <si>
    <t xml:space="preserve">Periodens nettokassaflöde </t>
  </si>
  <si>
    <t xml:space="preserve">Likvida medel vid periodens början </t>
  </si>
  <si>
    <t>Valutakursdifferens i likvida medel</t>
  </si>
  <si>
    <t>Likvida medel vid periodens slut</t>
  </si>
  <si>
    <t xml:space="preserve">Av- och nedskrivningar </t>
  </si>
  <si>
    <t>Totalt</t>
  </si>
  <si>
    <t>Beräkning av operativt kassaflöde</t>
  </si>
  <si>
    <t>Periodens nettokassaflöde</t>
  </si>
  <si>
    <t>Återför:</t>
  </si>
  <si>
    <t>Förvärv och avyttringar</t>
  </si>
  <si>
    <t>Investeringar av kassalikviditet</t>
  </si>
  <si>
    <t xml:space="preserve">Atlas Copco Nyckeltal </t>
  </si>
  <si>
    <t xml:space="preserve">Pensionsfinansiering och utbetalning av pension till anställda </t>
  </si>
  <si>
    <t xml:space="preserve">Förändring av pensioner </t>
  </si>
  <si>
    <t>Kv. 4</t>
  </si>
  <si>
    <r>
      <t xml:space="preserve">Miljö-, social och styrningsresultat </t>
    </r>
    <r>
      <rPr>
        <b/>
        <vertAlign val="superscript"/>
        <sz val="12"/>
        <color indexed="9"/>
        <rFont val="Arial"/>
        <family val="2"/>
      </rPr>
      <t>1)</t>
    </r>
    <r>
      <rPr>
        <b/>
        <sz val="12"/>
        <color indexed="9"/>
        <rFont val="Arial"/>
        <family val="2"/>
      </rPr>
      <t xml:space="preserve"> </t>
    </r>
  </si>
  <si>
    <t>Omräknat IAS 19 + Proforma för flytten av divisionen "Speciality Rental" från affärsområdet Kompressorteknik till Bygg- och anläggningsteknik</t>
  </si>
  <si>
    <t>Valutasäkringar av lån</t>
  </si>
  <si>
    <t>Annulleringar, %</t>
  </si>
  <si>
    <t>Försäljning av fastigheter</t>
  </si>
  <si>
    <t>2) Intäkter omfattar intäkter, övriga rörelseintäkter, finansiella intäkter, resultat från avvecklade verksamheter och andelar av intresseföretags resultat.</t>
  </si>
  <si>
    <t>4) Kostnader för finansiärer, inklusive finansiella kostnader och utdelning, men exklusive inlösen och återköp av aktier.</t>
  </si>
  <si>
    <t>3) Rörelsekostnader omfattar kostnad för sålda varor, utgifter för marknadsföring, administration, forskning och utveckling och övriga utgifter med avdrag för ersättning till löner och förmåner. När KSV presenteras i relation till hållbarhetsinformation avses kostnad för sålda varor till standardpris.</t>
  </si>
  <si>
    <t>VI ANVÄNDER RESURSER EFFEKTIVT OCH ANSVARSFULLT</t>
  </si>
  <si>
    <t>EKONOMISKT VÄRDE</t>
  </si>
  <si>
    <t>Förnybar energi, % av total energiförbrukning</t>
  </si>
  <si>
    <t>VI BYGGER DE MEST KOMPETENTA TEAMEN</t>
  </si>
  <si>
    <t>Total personalomsättning, egen uppsägning %</t>
  </si>
  <si>
    <t xml:space="preserve">Medarbetarsamtal, % </t>
  </si>
  <si>
    <t>VI INVESTERAR I SÄKERHET OCH HÄLSA</t>
  </si>
  <si>
    <t>VI ARBETAR ENLIGT DE HÖGSTA ETISKA NORMERNA</t>
  </si>
  <si>
    <t>Uträkning av sysselsatt kapital</t>
  </si>
  <si>
    <t>Summa tillgångar</t>
  </si>
  <si>
    <t>Uträkning av nettoskuldsättning</t>
  </si>
  <si>
    <t>Justering för verkligt värde av ränteswappar</t>
  </si>
  <si>
    <t>Likvida medel och övriga kortfristiga finansiella omsättningstillgångar</t>
  </si>
  <si>
    <t>Nettoskuld</t>
  </si>
  <si>
    <t>Räntebärande skulder plus ersättningar efter avslutad anställning, exklusive skulder hänförliga till tillgångar som innehas för försäljning</t>
  </si>
  <si>
    <t>Skattebetalning relaterat till belgiska skatteöverenskommelser</t>
  </si>
  <si>
    <t xml:space="preserve">Hänvisningar görs i finansiella rapporter till ett antal finansiella mått som inte definieras enligt IFRS eller årsredovisningslagen. Dessa nyckeltal ger kompletterande information och används för att hjälpa såväl investerare som ledning att analysera företagets verksamhet. Eftersom inte alla företag beräknar finansiella mått på samma sätt, är dessa inte alltid jämförbara med mått som används av andra företag. Dessa finansiella mått ska därför inte ses som en ersättning för mått som definieras enligt IFRS eller årsredovisningslagen.  </t>
  </si>
  <si>
    <t>Beskrivning av finansiella resultatmått som inte återfinns i IFRS regelverket</t>
  </si>
  <si>
    <t>Definition</t>
  </si>
  <si>
    <t>Motivering</t>
  </si>
  <si>
    <t>Justerat rörelseresultat</t>
  </si>
  <si>
    <t xml:space="preserve">Beräknas som rörelseresultat (resultat före finansiella poster och skatt) exklusive jämförelsestörande poster. </t>
  </si>
  <si>
    <t xml:space="preserve">De justerade måtten ger utökad förståelse för verksamhetens resultat. </t>
  </si>
  <si>
    <t>Justerad rörelsemarginal</t>
  </si>
  <si>
    <t xml:space="preserve">Justerat rörelsemarginal exklusive icke jämförbara poster. </t>
  </si>
  <si>
    <t xml:space="preserve">Genomsnittlig totala tillgångar med avdrag för icke räntebärande skulder och avsättningar. Sysselsatt kapital för affärsområdena exkluderar kassa, skatteskulder och fordringar. </t>
  </si>
  <si>
    <t>Visar hur stor andel av tillgångar som är knuten till verksamheten.</t>
  </si>
  <si>
    <t>Omsättningshastighet sysselsatt kapital</t>
  </si>
  <si>
    <t>Intäkter dividerad med genomsnittlig sysselsatt kapital.</t>
  </si>
  <si>
    <t xml:space="preserve">Visar hur effektivt sysselsatt kapital används. </t>
  </si>
  <si>
    <t>Kapitalomsättningshastighet</t>
  </si>
  <si>
    <t>Intäkter dividerad med genomsnittligt totala tillgångar.</t>
  </si>
  <si>
    <t xml:space="preserve">Visar hur effektivt totala tillgångar används. </t>
  </si>
  <si>
    <t>Skuldsättningsgrad</t>
  </si>
  <si>
    <t>Nettoskuldsättning i relation till eget kapital inklusive innehav utan bestämmande inflytande.</t>
  </si>
  <si>
    <t>Hjälper till att visa den finansiella risken.</t>
  </si>
  <si>
    <t>Direktavkastning</t>
  </si>
  <si>
    <t xml:space="preserve">Utdelning i procent av verksamhetsårets genomsnittliga börskurs på A-aktien. </t>
  </si>
  <si>
    <t>Visar hur mycket utdelning investerare har fått från sina investeringar i Atlas Copco i förhållande till aktiekursen.</t>
  </si>
  <si>
    <t xml:space="preserve"> Rörelseresultat plus av- och nedskrivningar.</t>
  </si>
  <si>
    <t>Visar verksamhetens underliggande utveckling, justerat för effekten av avskrivningar, i förhållande till omsättningen vilket är värdefullt för att indikera verksamhetens underliggande kassagenererande förmåga.</t>
  </si>
  <si>
    <t>EBITDA-marginal</t>
  </si>
  <si>
    <t>Soliditet</t>
  </si>
  <si>
    <t xml:space="preserve">Eget kapital, inklusive innehav utan bestämmande inflytande, i procent av totala tillgångar. </t>
  </si>
  <si>
    <t>Ett mått för att visa finansiell risk, vilket sätter bolagets eget kapital i förhållande till totalt kapital.</t>
  </si>
  <si>
    <t>Eget kapital per aktie</t>
  </si>
  <si>
    <t>Eget kapital, inklusive innehav utan bestämmande inflytande, dividerat med genomsnittligt antal utestående aktier.</t>
  </si>
  <si>
    <t>Ger aktieägare en möjlighet att jämföra bokfört värde med marknadsvärde.</t>
  </si>
  <si>
    <t>Kostnader i samband med förvärv, omstruktureringar, nedskrivningar, optionsprogrammet samt och andra engångshändelser</t>
  </si>
  <si>
    <t xml:space="preserve">Särredovisning av poster som stör jämförbarhet mellan olika perioder ger en ökad förståelse för företagets finansiella resultat. </t>
  </si>
  <si>
    <t>Nettoskuld/EBITDA</t>
  </si>
  <si>
    <t>Nettoskuldsättning i relation till EBITDA.</t>
  </si>
  <si>
    <t>Ett mått på finansiell risk som sätter räntebärande skulder i förhållande till underliggande kassaflöde.</t>
  </si>
  <si>
    <t>Nettoskuldsättning</t>
  </si>
  <si>
    <t>Räntebärande skulder plus ersättningar efter avslutad anställning, exklusive skulder hänförliga till tillgångar som innehas för försäljning, justerat med verkligt värde av ränteswappar och med avdrag för Likvida medel och övriga kortfristiga finansiella omsättningstillgångar</t>
  </si>
  <si>
    <t>Ett mått på bolagets finansiella ställning.</t>
  </si>
  <si>
    <t>Rörelseresultat med återläggning av avskrivningar och nedskrivningar samt realisationsresultat</t>
  </si>
  <si>
    <t xml:space="preserve">Visar den underliggande kassagenereringen från verksamheten. </t>
  </si>
  <si>
    <t xml:space="preserve">Kassaflödet från den löpande verksamheten och kassaflödet från investeringsverksamheten exklusive rörelseförvärv och -avyttringar. </t>
  </si>
  <si>
    <t>Visar bolagets kassagenereringskapacitet efter operativa investeringar.</t>
  </si>
  <si>
    <t>Rörelseresultat i procent av intäkter.</t>
  </si>
  <si>
    <t>Visar verksamhetens rörelseresultat i förhållande till försäljning.</t>
  </si>
  <si>
    <t>Organisk tillväxt</t>
  </si>
  <si>
    <t>Försäljningstillväxt vilken exkluderar valutaeffekter, förvärv och avyttringar</t>
  </si>
  <si>
    <t>Visar den underliggande tillväxten från förändringar i volym, pris och försäljningsmix.</t>
  </si>
  <si>
    <t>Resultat före skatt med tillägg för räntekostnader och valutakursdifferenser (för affärsområdena: rörelseresultat) i procent av sysselsatt kapital.</t>
  </si>
  <si>
    <t xml:space="preserve">Ett mått för avkastning på allt det kapital som binds i verksamheten. </t>
  </si>
  <si>
    <t>Periodens resultat hänförligt till moderbolagets ägare, i procent av genomsnittligt eget kapital exklusive innehav utan bestämmande inflytande.</t>
  </si>
  <si>
    <t>Visar vilken avkastning som ges på ägarnas investerade kapital</t>
  </si>
  <si>
    <t>Totalavkastning till Aktieägare</t>
  </si>
  <si>
    <t xml:space="preserve">Aktiekursutveckling inklusive återinvesterad utdelning och aktieinlösen. </t>
  </si>
  <si>
    <t xml:space="preserve">Visar den verkliga utvecklingen av Atlas Copco aktien. </t>
  </si>
  <si>
    <t xml:space="preserve">EBITDA - Earnings Before Interest, Taxes, Depreciation and Amortization </t>
  </si>
  <si>
    <t xml:space="preserve">EBITDA i procent av intäkter. </t>
  </si>
  <si>
    <t xml:space="preserve">Kv 4 </t>
  </si>
  <si>
    <t xml:space="preserve">1) Inkluderat avvecklade verksamheter till och med 2014 </t>
  </si>
  <si>
    <t>2) Inkluderat avvecklade verksamheter</t>
  </si>
  <si>
    <r>
      <t>Koncernens resultaträkning</t>
    </r>
    <r>
      <rPr>
        <b/>
        <vertAlign val="superscript"/>
        <sz val="10"/>
        <color indexed="9"/>
        <rFont val="Arial"/>
        <family val="2"/>
      </rPr>
      <t>1)</t>
    </r>
  </si>
  <si>
    <r>
      <t>Av- och nedskrivningar</t>
    </r>
    <r>
      <rPr>
        <b/>
        <vertAlign val="superscript"/>
        <sz val="10"/>
        <rFont val="Arial"/>
        <family val="2"/>
      </rPr>
      <t>2)</t>
    </r>
  </si>
  <si>
    <r>
      <t>Koncernens kassaflödesanalys</t>
    </r>
    <r>
      <rPr>
        <b/>
        <vertAlign val="superscript"/>
        <sz val="10"/>
        <color indexed="9"/>
        <rFont val="Arial"/>
        <family val="2"/>
      </rPr>
      <t>1)</t>
    </r>
  </si>
  <si>
    <t>1) Inkluderat avvecklade verksamheter</t>
  </si>
  <si>
    <r>
      <t>Orderingång</t>
    </r>
    <r>
      <rPr>
        <b/>
        <vertAlign val="superscript"/>
        <sz val="10"/>
        <rFont val="Arial"/>
        <family val="2"/>
      </rPr>
      <t xml:space="preserve">1) </t>
    </r>
  </si>
  <si>
    <r>
      <t>Anställda</t>
    </r>
    <r>
      <rPr>
        <b/>
        <vertAlign val="superscript"/>
        <sz val="10"/>
        <rFont val="Arial"/>
        <family val="2"/>
      </rPr>
      <t xml:space="preserve">1) </t>
    </r>
  </si>
  <si>
    <r>
      <t>Kassaflöde</t>
    </r>
    <r>
      <rPr>
        <b/>
        <vertAlign val="superscript"/>
        <sz val="10"/>
        <rFont val="Arial"/>
        <family val="2"/>
      </rPr>
      <t xml:space="preserve">2) </t>
    </r>
  </si>
  <si>
    <r>
      <t>Finansiell ställning och avkastning</t>
    </r>
    <r>
      <rPr>
        <b/>
        <vertAlign val="superscript"/>
        <sz val="10"/>
        <rFont val="Arial"/>
        <family val="2"/>
      </rPr>
      <t>2)</t>
    </r>
  </si>
  <si>
    <r>
      <t>Nyckeltal per aktie, SEK</t>
    </r>
    <r>
      <rPr>
        <b/>
        <vertAlign val="superscript"/>
        <sz val="10"/>
        <rFont val="Arial"/>
        <family val="2"/>
      </rPr>
      <t xml:space="preserve">2) </t>
    </r>
  </si>
  <si>
    <r>
      <t>EBITDA</t>
    </r>
    <r>
      <rPr>
        <vertAlign val="superscript"/>
        <sz val="10"/>
        <rFont val="Arial"/>
        <family val="2"/>
      </rPr>
      <t xml:space="preserve">2) </t>
    </r>
  </si>
  <si>
    <r>
      <t xml:space="preserve">   EBITDA marginal</t>
    </r>
    <r>
      <rPr>
        <vertAlign val="superscript"/>
        <sz val="10"/>
        <rFont val="Arial"/>
        <family val="2"/>
      </rPr>
      <t>2)</t>
    </r>
    <r>
      <rPr>
        <sz val="10"/>
        <rFont val="Arial"/>
        <family val="2"/>
      </rPr>
      <t xml:space="preserve"> </t>
    </r>
  </si>
  <si>
    <t>1) Den nya gruppstrukturen från jan 1 2017 med omräknade siffror från första kvartalet 2014,</t>
  </si>
  <si>
    <t>2) De "gamla" gruppstrukturen med historiska siffror</t>
  </si>
  <si>
    <t>Gruppstruktur före och efter 1 jan 2017</t>
  </si>
  <si>
    <r>
      <t>Sysselsatt kapital</t>
    </r>
    <r>
      <rPr>
        <vertAlign val="superscript"/>
        <sz val="10"/>
        <rFont val="Arial"/>
        <family val="2"/>
      </rPr>
      <t>1)</t>
    </r>
  </si>
  <si>
    <r>
      <t xml:space="preserve">   Omsättningshastighet, sysselsatt kapital, ggr</t>
    </r>
    <r>
      <rPr>
        <vertAlign val="superscript"/>
        <sz val="10"/>
        <rFont val="Arial"/>
        <family val="2"/>
      </rPr>
      <t>1)</t>
    </r>
  </si>
  <si>
    <r>
      <t>Avkastning på sysselsatt kapital</t>
    </r>
    <r>
      <rPr>
        <vertAlign val="superscript"/>
        <sz val="10"/>
        <rFont val="Arial"/>
        <family val="2"/>
      </rPr>
      <t>1)</t>
    </r>
  </si>
  <si>
    <t>För definitioner, se startsidan samt årsredovisningen</t>
  </si>
  <si>
    <t>Atlas Copco-gruppen - struktur innan 1 jan 2017</t>
  </si>
  <si>
    <t>Vakuumteknik</t>
  </si>
  <si>
    <t>Vakumteknik</t>
  </si>
  <si>
    <t>Likvida medel, avvecklade verksamheter</t>
  </si>
  <si>
    <t xml:space="preserve">Andel globala chefer som har åtagit sig att följa Affärskoden, % </t>
  </si>
  <si>
    <r>
      <t xml:space="preserve">Direkt energiförbrukning i GWh </t>
    </r>
    <r>
      <rPr>
        <vertAlign val="superscript"/>
        <sz val="11"/>
        <rFont val="Arial"/>
        <family val="2"/>
      </rPr>
      <t>5)</t>
    </r>
  </si>
  <si>
    <r>
      <t>Indirekt energiförbrukning i GWh</t>
    </r>
    <r>
      <rPr>
        <vertAlign val="superscript"/>
        <sz val="11"/>
        <rFont val="Arial"/>
        <family val="2"/>
      </rPr>
      <t xml:space="preserve"> 5)</t>
    </r>
  </si>
  <si>
    <r>
      <t xml:space="preserve">Total energiförbrukning i GWh </t>
    </r>
    <r>
      <rPr>
        <vertAlign val="superscript"/>
        <sz val="10"/>
        <rFont val="Arial"/>
        <family val="2"/>
      </rPr>
      <t>5)</t>
    </r>
  </si>
  <si>
    <r>
      <t xml:space="preserve">Total energiförbrukning i MWh/KSV </t>
    </r>
    <r>
      <rPr>
        <vertAlign val="superscript"/>
        <sz val="10"/>
        <rFont val="Arial"/>
        <family val="2"/>
      </rPr>
      <t>5)</t>
    </r>
  </si>
  <si>
    <r>
      <t xml:space="preserve">Vattenförbrukning i vattenriskområden, ’000 m3 </t>
    </r>
    <r>
      <rPr>
        <vertAlign val="superscript"/>
        <sz val="10"/>
        <rFont val="Arial"/>
        <family val="2"/>
      </rPr>
      <t>7)</t>
    </r>
  </si>
  <si>
    <r>
      <t>CO</t>
    </r>
    <r>
      <rPr>
        <vertAlign val="subscript"/>
        <sz val="9"/>
        <rFont val="Arial"/>
        <family val="2"/>
      </rPr>
      <t>2</t>
    </r>
    <r>
      <rPr>
        <sz val="9"/>
        <rFont val="Arial"/>
        <family val="2"/>
      </rPr>
      <t xml:space="preserve">-utsläpp ’000 ton (direkt energi) - scope1 </t>
    </r>
    <r>
      <rPr>
        <vertAlign val="superscript"/>
        <sz val="9"/>
        <rFont val="Arial"/>
        <family val="2"/>
      </rPr>
      <t>6)</t>
    </r>
  </si>
  <si>
    <r>
      <t>CO</t>
    </r>
    <r>
      <rPr>
        <vertAlign val="subscript"/>
        <sz val="9"/>
        <rFont val="Arial"/>
        <family val="2"/>
      </rPr>
      <t>2</t>
    </r>
    <r>
      <rPr>
        <sz val="9"/>
        <rFont val="Arial"/>
        <family val="2"/>
      </rPr>
      <t xml:space="preserve">-utsläpp ’000 ton (indirekt energi) - scope 2 </t>
    </r>
    <r>
      <rPr>
        <vertAlign val="superscript"/>
        <sz val="9"/>
        <rFont val="Arial"/>
        <family val="2"/>
      </rPr>
      <t>6)</t>
    </r>
  </si>
  <si>
    <r>
      <t xml:space="preserve">Vattenförbrukning i vattenriskområden, ’000 m3/KSV </t>
    </r>
    <r>
      <rPr>
        <vertAlign val="superscript"/>
        <sz val="10"/>
        <rFont val="Arial"/>
        <family val="2"/>
      </rPr>
      <t>7)</t>
    </r>
  </si>
  <si>
    <r>
      <t>CO</t>
    </r>
    <r>
      <rPr>
        <vertAlign val="subscript"/>
        <sz val="9"/>
        <rFont val="Arial"/>
        <family val="2"/>
      </rPr>
      <t>2</t>
    </r>
    <r>
      <rPr>
        <sz val="9"/>
        <rFont val="Arial"/>
        <family val="2"/>
      </rPr>
      <t xml:space="preserve">-utsläpp ’000 ton (total energi) - scope 1 + 2 </t>
    </r>
    <r>
      <rPr>
        <vertAlign val="superscript"/>
        <sz val="9"/>
        <rFont val="Arial"/>
        <family val="2"/>
      </rPr>
      <t>6)</t>
    </r>
  </si>
  <si>
    <r>
      <t>CO</t>
    </r>
    <r>
      <rPr>
        <vertAlign val="subscript"/>
        <sz val="9"/>
        <rFont val="Arial"/>
        <family val="2"/>
      </rPr>
      <t>2</t>
    </r>
    <r>
      <rPr>
        <sz val="9"/>
        <rFont val="Arial"/>
        <family val="2"/>
      </rPr>
      <t xml:space="preserve">-utsläpp ’000 ton (transporter) - scope 3 </t>
    </r>
    <r>
      <rPr>
        <vertAlign val="superscript"/>
        <sz val="9"/>
        <rFont val="Arial"/>
        <family val="2"/>
      </rPr>
      <t>6)</t>
    </r>
  </si>
  <si>
    <r>
      <t xml:space="preserve">Koldioxidutsläpp ’000 ton (transporter)/COS </t>
    </r>
    <r>
      <rPr>
        <vertAlign val="superscript"/>
        <sz val="9"/>
        <rFont val="Arial"/>
        <family val="2"/>
      </rPr>
      <t>6)</t>
    </r>
  </si>
  <si>
    <t>Förnybar energi för verksamheten inkl. förnybar av mix, % av total energi</t>
  </si>
  <si>
    <t>Beräkningar enligt GRI:s G4-riktlinjer, www.globalreporting.org. Information om miljö-, sociala och styrningsresultat har under 2012, 2013, 2014, 2015 och 2016 varit</t>
  </si>
  <si>
    <t>Intäkter omfattar intäkter, övriga rörelseintäkter, finansiella intäkter, resultat från avvecklade verksamheter och andelar av intresseföretags resultat.</t>
  </si>
  <si>
    <t>Rörelsekostnader omfattar kostnad för sålda varor, utgifter för marknadsföring, administration, forskning och utveckling och övriga utgifter med avdrag för</t>
  </si>
  <si>
    <t>Kostnader för finansiärer, inklusive finansiella kostnader och utdelning, men exklusive inlösen och återköp av aktier.</t>
  </si>
  <si>
    <t>Energiförbrukningen av energi inköpt från externala källor eller som genereras på plats av företaget för dess egen produktion eller verksamhet. Inkluderar</t>
  </si>
  <si>
    <t>Standardiserade omräkningsfaktorer publicerade av Greenhouse Gas Protocol Initiative och International Energy Agency används för att beräkna</t>
  </si>
  <si>
    <t>Kartläggning av vattenrisker genomfördes med hjälp av kartor över vattenrisker som tagits fram av Verisk Maplecroft. Kategorierna ”mellan”, ”hög”</t>
  </si>
  <si>
    <t>Samlas in vartannat år genom Gruppens medarbetarundersökning Insight.</t>
  </si>
  <si>
    <t xml:space="preserve">Kommer att samlas in med början 2017. </t>
  </si>
  <si>
    <t xml:space="preserve">5) Energiförbrukningen av energi inköpt från externala källor eller som genereras på plats av företaget för dess egen produktion eller verksamhet. Inkluderar 
samtliga bränslen som används på plats. Inkluderat i beräkningen för indirekt energi är elektricitet och fjärrvärme. I beräkningen för direkt energi ingår diesel, 
bensin, kol, bio-bränsle, propan och naturgas.
</t>
  </si>
  <si>
    <t>6) Standardiserade omräkningsfaktorer publicerade av Greenhouse Gas Protocol Initiative och International Energy Agency används för att beräkna koldioxidutsläpp, se www.ghgprotocol.org and www.iea.org.</t>
  </si>
  <si>
    <t xml:space="preserve">7) Kartläggning av vattenrisker genomfördes med hjälp av kartor över vattenrisker som tagits fram av Verisk Maplecroft. Kategorierna ”mellan”, ”hög” 
och ”extrem” vattenrisk inkluderas i Atlas Copcos avgränsning.
</t>
  </si>
  <si>
    <t>8) Samlas in vartannat år genom Gruppens medarbetarundersökning Insight.</t>
  </si>
  <si>
    <r>
      <t xml:space="preserve">Communicative Leadership Index, 1–100 </t>
    </r>
    <r>
      <rPr>
        <vertAlign val="superscript"/>
        <sz val="11"/>
        <rFont val="Calibri"/>
        <family val="2"/>
      </rPr>
      <t>8)</t>
    </r>
  </si>
  <si>
    <t>Chefer i den fjärde kvadranten i matrisen över resultat/potential, %</t>
  </si>
  <si>
    <t>Inflöde av kvinnor i Gruppen, som andel av total extern rekrytering, %</t>
  </si>
  <si>
    <t>11492*</t>
  </si>
  <si>
    <t>*Inkluderar likvida medel om 34 relaterat till avvecklade verksamheter</t>
  </si>
  <si>
    <t>Energiteknik</t>
  </si>
  <si>
    <r>
      <t xml:space="preserve">Atlas Copco-gruppen </t>
    </r>
    <r>
      <rPr>
        <b/>
        <vertAlign val="superscript"/>
        <sz val="10"/>
        <rFont val="Arial"/>
        <family val="2"/>
      </rPr>
      <t xml:space="preserve">1)  </t>
    </r>
  </si>
  <si>
    <r>
      <t xml:space="preserve">Kompressorteknik </t>
    </r>
    <r>
      <rPr>
        <b/>
        <vertAlign val="superscript"/>
        <sz val="10"/>
        <rFont val="Arial"/>
        <family val="2"/>
      </rPr>
      <t>2)</t>
    </r>
  </si>
  <si>
    <r>
      <t xml:space="preserve">Vakuumteknik </t>
    </r>
    <r>
      <rPr>
        <b/>
        <vertAlign val="superscript"/>
        <sz val="10"/>
        <rFont val="Arial"/>
        <family val="2"/>
      </rPr>
      <t>2)</t>
    </r>
  </si>
  <si>
    <r>
      <t xml:space="preserve">Energiteknik </t>
    </r>
    <r>
      <rPr>
        <b/>
        <vertAlign val="superscript"/>
        <sz val="10"/>
        <rFont val="Arial"/>
        <family val="2"/>
      </rPr>
      <t>1)</t>
    </r>
  </si>
  <si>
    <t>2) Försäljningsbryggor 2014-2016 har justerats för nya gruppstrukturen mellan kompressorteknik och vakuumteknik</t>
  </si>
  <si>
    <t xml:space="preserve">   Sedan juli 2017 är Energiteknik namnet för tidigare Bygg- och anläggningsteknik.</t>
  </si>
  <si>
    <t>1) Försäljningsbryggor för Q4 2016 visar  kvarvarande verksamheter. Tidigare perioder inkluderar avvecklade verksamheter för divisionen Road Construction Equipment.</t>
  </si>
  <si>
    <t xml:space="preserve">    Bryggorna har inte räknats om för att justera för flytten av divisionen "Speciality Rental" från Kompressorteknik till Bygg- och anläggningsteknik i 2011.</t>
  </si>
  <si>
    <t>1) 2015 och 2016 omräknat för kvarvarande verksamheter</t>
  </si>
  <si>
    <t>Se resultaträkning från föregående gruppstruktur nedan</t>
  </si>
  <si>
    <t xml:space="preserve">Vinst per aktie och andra siffror per aktie har justerats för aktiesplit 2:1 under 2007 respektive 3:1 under 2005. Ingen justering har gjorts för inlösen av aktier. </t>
  </si>
  <si>
    <t xml:space="preserve">Genomsnittligt sysselsatt kapital </t>
  </si>
  <si>
    <t>Kvarvarande verksamheter</t>
  </si>
  <si>
    <r>
      <t xml:space="preserve">Betydande leverantörer som åtagit sig att följa Affärskoden, % </t>
    </r>
    <r>
      <rPr>
        <vertAlign val="superscript"/>
        <sz val="10"/>
        <rFont val="Arial"/>
        <family val="2"/>
      </rPr>
      <t>9)</t>
    </r>
  </si>
  <si>
    <r>
      <t xml:space="preserve">Andel av anställda medvetna om gruppens eller lokala etiska hjälplinjer, % </t>
    </r>
    <r>
      <rPr>
        <vertAlign val="superscript"/>
        <sz val="10"/>
        <rFont val="Arial"/>
        <family val="2"/>
      </rPr>
      <t>8)</t>
    </r>
  </si>
  <si>
    <t>Ytterligere information finns i årsredovisningen 2017</t>
  </si>
  <si>
    <t>1) Beräkningar enligt GRI:s G4-riktlinjer</t>
  </si>
  <si>
    <t>9) För 2017 omfattar rapporteringen gällande affärspartner i årsredovisningen även distributionscenter, utöver den tidigare omfattningen som endast gällde produktionsenheter. Förändringen har inte någon betydande inverkan på nyckeltalen jämfört med tidigare år.</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</si>
</sst>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yy/mm"/>
    <numFmt numFmtId="167" formatCode="0.0"/>
    <numFmt numFmtId="168" formatCode="\+#,##0;\-#,##0"/>
    <numFmt numFmtId="169" formatCode="_-* #,##0\ _k_r_-;\-* #,##0\ _k_r_-;_-* &quot;-&quot;??\ _k_r_-;_-@_-"/>
    <numFmt numFmtId="170" formatCode="\-"/>
    <numFmt numFmtId="171" formatCode="_(* #,##0.00_);_(* \(#,##0.00\);_(* &quot;-&quot;??_);_(@_)"/>
    <numFmt numFmtId="172" formatCode="&quot;SFr.&quot;#,##0.00;&quot;SFr.&quot;\-#,##0.00"/>
    <numFmt numFmtId="173" formatCode="_ * #,##0_ ;_ * \-#,##0_ ;_ * &quot;-&quot;_ ;_ @_ "/>
    <numFmt numFmtId="174" formatCode="_ * #,##0.00_ ;_ * \-#,##0.00_ ;_ * &quot;-&quot;??_ ;_ @_ "/>
    <numFmt numFmtId="175" formatCode="#,##0.0000_);\(#,##0.0000\)"/>
    <numFmt numFmtId="176" formatCode="_ &quot;Fr.&quot;\ * #,##0_ ;_ &quot;Fr.&quot;\ * \-#,##0_ ;_ &quot;Fr.&quot;\ * &quot;-&quot;_ ;_ @_ "/>
    <numFmt numFmtId="177" formatCode="_ &quot;Fr.&quot;\ * #,##0.00_ ;_ &quot;Fr.&quot;\ * \-#,##0.00_ ;_ &quot;Fr.&quot;\ * &quot;-&quot;??_ ;_ @_ "/>
    <numFmt numFmtId="178" formatCode="_-* #,##0.00_-;\-* #,##0.00_-;_-* &quot;-&quot;??_-;_-@_-"/>
    <numFmt numFmtId="179" formatCode="#,##0.00;[Red]#,##0.00"/>
    <numFmt numFmtId="180" formatCode="#,##0;\-#,##0;&quot;&quot;"/>
    <numFmt numFmtId="181" formatCode="General_)"/>
    <numFmt numFmtId="182" formatCode="m/d/yy"/>
    <numFmt numFmtId="183" formatCode="#,##0.0_);\(#,##0.0\)"/>
    <numFmt numFmtId="184" formatCode="_ * #,##0_)_F_ ;_ * \(#,##0\)_F_ ;_ * &quot;-&quot;_)_F_ ;_ @_ "/>
    <numFmt numFmtId="185" formatCode="_ * #,##0.00_)_F_ ;_ * \(#,##0.00\)_F_ ;_ * &quot;-&quot;??_)_F_ ;_ @_ "/>
    <numFmt numFmtId="186" formatCode="_ * #,##0_)&quot;F&quot;_ ;_ * \(#,##0\)&quot;F&quot;_ ;_ * &quot;-&quot;_)&quot;F&quot;_ ;_ @_ "/>
    <numFmt numFmtId="187" formatCode="_ * #,##0.00_)&quot;F&quot;_ ;_ * \(#,##0.00\)&quot;F&quot;_ ;_ * &quot;-&quot;??_)&quot;F&quot;_ ;_ @_ "/>
    <numFmt numFmtId="188" formatCode="_(* #,##0.0_);_(* \(#,##0.0\);_(* &quot;-&quot;?_);_(@_)"/>
    <numFmt numFmtId="189" formatCode="0.000%"/>
    <numFmt numFmtId="190" formatCode="0.000"/>
    <numFmt numFmtId="191" formatCode="\+#"/>
    <numFmt numFmtId="192" formatCode="\+#0"/>
  </numFmts>
  <fonts count="125">
    <font>
      <sz val="10"/>
      <name val="Arial"/>
    </font>
    <font>
      <sz val="11"/>
      <color indexed="8"/>
      <name val="Calibri"/>
      <family val="2"/>
    </font>
    <font>
      <sz val="10"/>
      <name val="Arial"/>
      <family val="2"/>
    </font>
    <font>
      <sz val="8"/>
      <name val="Arial"/>
      <family val="2"/>
    </font>
    <font>
      <sz val="12"/>
      <name val="Arial"/>
      <family val="2"/>
    </font>
    <font>
      <b/>
      <sz val="12"/>
      <name val="Arial"/>
      <family val="2"/>
    </font>
    <font>
      <vertAlign val="superscript"/>
      <sz val="10"/>
      <name val="Arial"/>
      <family val="2"/>
    </font>
    <font>
      <u/>
      <sz val="10"/>
      <name val="Arial"/>
      <family val="2"/>
    </font>
    <font>
      <b/>
      <sz val="10"/>
      <name val="Arial"/>
      <family val="2"/>
    </font>
    <font>
      <sz val="10"/>
      <color indexed="8"/>
      <name val="Arial"/>
      <family val="2"/>
    </font>
    <font>
      <i/>
      <sz val="10"/>
      <name val="Arial"/>
      <family val="2"/>
    </font>
    <font>
      <sz val="10"/>
      <color indexed="8"/>
      <name val="Arial"/>
      <family val="2"/>
    </font>
    <font>
      <b/>
      <i/>
      <sz val="10"/>
      <name val="Arial"/>
      <family val="2"/>
    </font>
    <font>
      <sz val="10"/>
      <color indexed="9"/>
      <name val="Arial"/>
      <family val="2"/>
    </font>
    <font>
      <sz val="10"/>
      <color indexed="8"/>
      <name val="Arial"/>
      <family val="2"/>
    </font>
    <font>
      <b/>
      <i/>
      <sz val="10"/>
      <color indexed="22"/>
      <name val="Arial"/>
      <family val="2"/>
    </font>
    <font>
      <b/>
      <sz val="10"/>
      <color indexed="8"/>
      <name val="Arial"/>
      <family val="2"/>
    </font>
    <font>
      <i/>
      <sz val="10"/>
      <color indexed="8"/>
      <name val="Arial"/>
      <family val="2"/>
    </font>
    <font>
      <sz val="8"/>
      <color indexed="10"/>
      <name val="Arial"/>
      <family val="2"/>
    </font>
    <font>
      <i/>
      <sz val="10"/>
      <color indexed="22"/>
      <name val="Arial"/>
      <family val="2"/>
    </font>
    <font>
      <i/>
      <vertAlign val="superscript"/>
      <sz val="10"/>
      <color indexed="22"/>
      <name val="Arial"/>
      <family val="2"/>
    </font>
    <font>
      <sz val="8"/>
      <color indexed="81"/>
      <name val="Tahoma"/>
      <family val="2"/>
    </font>
    <font>
      <b/>
      <sz val="8"/>
      <color indexed="81"/>
      <name val="Tahoma"/>
      <family val="2"/>
    </font>
    <font>
      <vertAlign val="superscript"/>
      <sz val="11"/>
      <name val="Arial"/>
      <family val="2"/>
    </font>
    <font>
      <sz val="9"/>
      <name val="Arial"/>
      <family val="2"/>
    </font>
    <font>
      <vertAlign val="subscript"/>
      <sz val="9"/>
      <name val="Arial"/>
      <family val="2"/>
    </font>
    <font>
      <i/>
      <sz val="12"/>
      <name val="Arial"/>
      <family val="2"/>
    </font>
    <font>
      <b/>
      <sz val="10"/>
      <color indexed="9"/>
      <name val="Arial"/>
      <family val="2"/>
    </font>
    <font>
      <b/>
      <sz val="9"/>
      <color indexed="81"/>
      <name val="Tahoma"/>
      <family val="2"/>
    </font>
    <font>
      <b/>
      <sz val="12"/>
      <color indexed="9"/>
      <name val="Arial"/>
      <family val="2"/>
    </font>
    <font>
      <b/>
      <vertAlign val="superscript"/>
      <sz val="12"/>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sz val="10"/>
      <name val="Times New Roman"/>
      <family val="1"/>
    </font>
    <font>
      <sz val="12"/>
      <name val="Times New Roman"/>
      <family val="1"/>
    </font>
    <font>
      <b/>
      <sz val="11"/>
      <name val="Arial"/>
      <family val="2"/>
    </font>
    <font>
      <b/>
      <sz val="12"/>
      <color indexed="8"/>
      <name val="Arial"/>
      <family val="2"/>
    </font>
    <font>
      <b/>
      <sz val="11"/>
      <color indexed="10"/>
      <name val="Calibri"/>
      <family val="2"/>
    </font>
    <font>
      <b/>
      <sz val="8"/>
      <name val="Arial"/>
      <family val="2"/>
    </font>
    <font>
      <b/>
      <sz val="9"/>
      <name val="Arial"/>
      <family val="2"/>
    </font>
    <font>
      <sz val="10"/>
      <name val="Courier"/>
      <family val="3"/>
    </font>
    <font>
      <sz val="10"/>
      <name val="MS Serif"/>
      <family val="1"/>
    </font>
    <font>
      <sz val="10"/>
      <color indexed="16"/>
      <name val="MS Serif"/>
      <family val="1"/>
    </font>
    <font>
      <sz val="10"/>
      <name val="MS Sans Serif"/>
      <family val="2"/>
    </font>
    <font>
      <sz val="8"/>
      <name val="Helv"/>
    </font>
    <font>
      <b/>
      <sz val="8"/>
      <color indexed="8"/>
      <name val="Helv"/>
    </font>
    <font>
      <sz val="12"/>
      <name val="新細明體"/>
      <family val="1"/>
      <charset val="136"/>
    </font>
    <font>
      <sz val="12"/>
      <name val="Courier"/>
      <family val="3"/>
    </font>
    <font>
      <sz val="10"/>
      <name val="Geneva"/>
      <family val="2"/>
    </font>
    <font>
      <sz val="11"/>
      <color indexed="19"/>
      <name val="Calibri"/>
      <family val="2"/>
    </font>
    <font>
      <sz val="11"/>
      <name val="明朝"/>
      <family val="2"/>
      <charset val="128"/>
    </font>
    <font>
      <b/>
      <sz val="12"/>
      <name val="Helv"/>
    </font>
    <font>
      <sz val="12"/>
      <name val="Tms Rmn"/>
    </font>
    <font>
      <sz val="9"/>
      <name val="Tms Rmn"/>
    </font>
    <font>
      <i/>
      <sz val="9"/>
      <name val="Helv"/>
    </font>
    <font>
      <sz val="14"/>
      <name val="Tms Rmn"/>
    </font>
    <font>
      <sz val="11"/>
      <name val="Helv"/>
    </font>
    <font>
      <b/>
      <sz val="9"/>
      <name val="Helv"/>
    </font>
    <font>
      <sz val="10"/>
      <name val="Tms Rmn"/>
    </font>
    <font>
      <sz val="9"/>
      <name val="Helv"/>
    </font>
    <font>
      <i/>
      <sz val="12"/>
      <name val="Tms Rmn"/>
    </font>
    <font>
      <b/>
      <sz val="11"/>
      <name val="Helv"/>
    </font>
    <font>
      <b/>
      <sz val="10"/>
      <color indexed="39"/>
      <name val="Arial"/>
      <family val="2"/>
    </font>
    <font>
      <sz val="10"/>
      <color indexed="39"/>
      <name val="Arial"/>
      <family val="2"/>
    </font>
    <font>
      <sz val="19"/>
      <color indexed="48"/>
      <name val="Arial"/>
      <family val="2"/>
    </font>
    <font>
      <b/>
      <sz val="10"/>
      <name val="Helv"/>
    </font>
    <font>
      <sz val="9"/>
      <color indexed="81"/>
      <name val="Tahoma"/>
      <family val="2"/>
    </font>
    <font>
      <vertAlign val="superscript"/>
      <sz val="9"/>
      <name val="Arial"/>
      <family val="2"/>
    </font>
    <font>
      <b/>
      <sz val="22"/>
      <color indexed="18"/>
      <name val="Arial"/>
      <family val="2"/>
    </font>
    <font>
      <b/>
      <sz val="10"/>
      <color indexed="18"/>
      <name val="Arial"/>
      <family val="2"/>
    </font>
    <font>
      <b/>
      <u val="singleAccounting"/>
      <sz val="10"/>
      <color indexed="18"/>
      <name val="Arial"/>
      <family val="2"/>
    </font>
    <font>
      <b/>
      <sz val="10"/>
      <color indexed="12"/>
      <name val="Arial"/>
      <family val="2"/>
    </font>
    <font>
      <sz val="9"/>
      <name val="Futura UBS Bk"/>
      <family val="2"/>
    </font>
    <font>
      <sz val="26"/>
      <name val="Arial"/>
      <family val="2"/>
    </font>
    <font>
      <sz val="30"/>
      <name val="Arial"/>
      <family val="2"/>
    </font>
    <font>
      <sz val="48"/>
      <name val="Arial"/>
      <family val="2"/>
    </font>
    <font>
      <b/>
      <sz val="100"/>
      <name val="Arial"/>
      <family val="2"/>
    </font>
    <font>
      <sz val="12"/>
      <name val="FuturaA Bk BT"/>
    </font>
    <font>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vertAlign val="superscript"/>
      <sz val="10"/>
      <color indexed="9"/>
      <name val="Arial"/>
      <family val="2"/>
    </font>
    <font>
      <b/>
      <vertAlign val="superscript"/>
      <sz val="10"/>
      <name val="Arial"/>
      <family val="2"/>
    </font>
    <font>
      <vertAlign val="superscript"/>
      <sz val="11"/>
      <name val="Calibri"/>
      <family val="2"/>
    </font>
    <font>
      <sz val="11"/>
      <color theme="1"/>
      <name val="Calibri"/>
      <family val="2"/>
      <scheme val="minor"/>
    </font>
    <font>
      <u/>
      <sz val="10"/>
      <color theme="10"/>
      <name val="Arial"/>
      <family val="2"/>
    </font>
    <font>
      <u/>
      <sz val="11"/>
      <color theme="10"/>
      <name val="Calibri"/>
      <family val="2"/>
      <scheme val="minor"/>
    </font>
    <font>
      <sz val="11"/>
      <color rgb="FF3F3F76"/>
      <name val="Calibri"/>
      <family val="2"/>
      <scheme val="minor"/>
    </font>
    <font>
      <b/>
      <sz val="10"/>
      <color theme="0"/>
      <name val="Arial"/>
      <family val="2"/>
    </font>
    <font>
      <u/>
      <sz val="10"/>
      <color rgb="FF0099CC"/>
      <name val="Arial"/>
      <family val="2"/>
    </font>
    <font>
      <sz val="10"/>
      <color theme="0"/>
      <name val="Arial"/>
      <family val="2"/>
    </font>
    <font>
      <sz val="10"/>
      <color theme="1"/>
      <name val="Arial"/>
      <family val="2"/>
    </font>
    <font>
      <b/>
      <sz val="10"/>
      <color theme="1"/>
      <name val="Arial"/>
      <family val="2"/>
    </font>
    <font>
      <sz val="10"/>
      <color rgb="FFFF0000"/>
      <name val="Arial"/>
      <family val="2"/>
    </font>
    <font>
      <b/>
      <sz val="12"/>
      <color theme="0"/>
      <name val="Arial"/>
      <family val="2"/>
    </font>
    <font>
      <b/>
      <sz val="10"/>
      <color rgb="FFFF0000"/>
      <name val="Arial"/>
      <family val="2"/>
    </font>
    <font>
      <sz val="8"/>
      <color rgb="FFFF0000"/>
      <name val="Arial"/>
      <family val="2"/>
    </font>
    <font>
      <sz val="10"/>
      <color rgb="FF0099CC"/>
      <name val="Arial"/>
      <family val="2"/>
    </font>
    <font>
      <sz val="10"/>
      <color rgb="FFFFFF00"/>
      <name val="Arial"/>
      <family val="2"/>
    </font>
    <font>
      <b/>
      <sz val="12"/>
      <color rgb="FFFF0000"/>
      <name val="Arial"/>
      <family val="2"/>
    </font>
    <font>
      <vertAlign val="superscript"/>
      <sz val="6"/>
      <color rgb="FF000000"/>
      <name val="UniversLTStd-Light"/>
    </font>
    <font>
      <sz val="6"/>
      <color rgb="FF000000"/>
      <name val="UniversLTStd-Light"/>
    </font>
    <font>
      <sz val="10"/>
      <color theme="1" tint="0.499984740745262"/>
      <name val="Arial"/>
      <family val="2"/>
    </font>
    <font>
      <i/>
      <sz val="10"/>
      <color theme="1"/>
      <name val="Arial"/>
      <family val="2"/>
    </font>
    <font>
      <sz val="10"/>
      <color rgb="FF00B0F0"/>
      <name val="Arial"/>
      <family val="2"/>
    </font>
    <font>
      <i/>
      <sz val="10"/>
      <color rgb="FF00B0F0"/>
      <name val="Arial"/>
      <family val="2"/>
    </font>
    <font>
      <b/>
      <i/>
      <sz val="10"/>
      <color theme="1"/>
      <name val="Arial"/>
      <family val="2"/>
    </font>
    <font>
      <sz val="9"/>
      <color indexed="81"/>
      <name val="Tahoma"/>
      <charset val="1"/>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35"/>
      </patternFill>
    </fill>
    <fill>
      <patternFill patternType="solid">
        <fgColor indexed="26"/>
      </patternFill>
    </fill>
    <fill>
      <patternFill patternType="solid">
        <fgColor indexed="33"/>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rgb="FFFFCC99"/>
      </patternFill>
    </fill>
    <fill>
      <patternFill patternType="solid">
        <fgColor rgb="FF0099CC"/>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rgb="FFD9D9D9"/>
        <bgColor indexed="64"/>
      </patternFill>
    </fill>
    <fill>
      <patternFill patternType="solid">
        <fgColor theme="5" tint="0.59999389629810485"/>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4.9989318521683403E-2"/>
        <bgColor indexed="64"/>
      </patternFill>
    </fill>
  </fills>
  <borders count="47">
    <border>
      <left/>
      <right/>
      <top/>
      <bottom/>
      <diagonal/>
    </border>
    <border>
      <left/>
      <right/>
      <top/>
      <bottom style="medium">
        <color indexed="18"/>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6"/>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27"/>
      </bottom>
      <diagonal/>
    </border>
    <border>
      <left style="thin">
        <color indexed="64"/>
      </left>
      <right/>
      <top/>
      <bottom style="thin">
        <color indexed="64"/>
      </bottom>
      <diagonal/>
    </border>
    <border>
      <left/>
      <right/>
      <top/>
      <bottom style="dotted">
        <color indexed="64"/>
      </bottom>
      <diagonal/>
    </border>
    <border>
      <left style="thin">
        <color indexed="64"/>
      </left>
      <right/>
      <top/>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medium">
        <color indexed="30"/>
      </bottom>
      <diagonal/>
    </border>
    <border>
      <left/>
      <right/>
      <top style="thin">
        <color indexed="26"/>
      </top>
      <bottom style="double">
        <color indexed="26"/>
      </bottom>
      <diagonal/>
    </border>
    <border>
      <left/>
      <right/>
      <top style="thin">
        <color indexed="56"/>
      </top>
      <bottom style="double">
        <color indexed="56"/>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right/>
      <top/>
      <bottom style="thin">
        <color rgb="FF0099CC"/>
      </bottom>
      <diagonal/>
    </border>
    <border>
      <left/>
      <right style="thin">
        <color indexed="64"/>
      </right>
      <top/>
      <bottom style="thin">
        <color rgb="FF0099CC"/>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530">
    <xf numFmtId="0" fontId="0" fillId="0" borderId="0"/>
    <xf numFmtId="0" fontId="63" fillId="0" borderId="0"/>
    <xf numFmtId="0" fontId="49" fillId="0" borderId="0"/>
    <xf numFmtId="0" fontId="63" fillId="0" borderId="0"/>
    <xf numFmtId="0" fontId="63" fillId="0" borderId="0"/>
    <xf numFmtId="0" fontId="83" fillId="0" borderId="0" applyNumberFormat="0" applyFill="0" applyBorder="0" applyAlignment="0" applyProtection="0"/>
    <xf numFmtId="0" fontId="49" fillId="0" borderId="0"/>
    <xf numFmtId="0" fontId="49" fillId="0" borderId="0"/>
    <xf numFmtId="0" fontId="49" fillId="0" borderId="0"/>
    <xf numFmtId="0" fontId="49" fillId="0" borderId="0"/>
    <xf numFmtId="0" fontId="63" fillId="0" borderId="0"/>
    <xf numFmtId="0" fontId="49" fillId="0" borderId="0"/>
    <xf numFmtId="0" fontId="63" fillId="0" borderId="0"/>
    <xf numFmtId="0" fontId="63" fillId="0" borderId="0"/>
    <xf numFmtId="0" fontId="49" fillId="0" borderId="0"/>
    <xf numFmtId="0" fontId="63" fillId="0" borderId="0"/>
    <xf numFmtId="0" fontId="49" fillId="0" borderId="0"/>
    <xf numFmtId="0" fontId="84" fillId="0" borderId="1" applyNumberFormat="0" applyFill="0" applyProtection="0">
      <alignment horizontal="center"/>
    </xf>
    <xf numFmtId="0" fontId="85" fillId="0" borderId="0" applyNumberFormat="0" applyFill="0" applyBorder="0" applyProtection="0">
      <alignment horizontal="centerContinuous"/>
    </xf>
    <xf numFmtId="0" fontId="49" fillId="0" borderId="0"/>
    <xf numFmtId="0" fontId="49" fillId="0" borderId="0"/>
    <xf numFmtId="0" fontId="49"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31" fillId="17"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21"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3"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9" borderId="0" applyNumberFormat="0" applyBorder="0" applyAlignment="0" applyProtection="0"/>
    <xf numFmtId="0" fontId="2" fillId="0" borderId="0"/>
    <xf numFmtId="0" fontId="1"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1" fillId="2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33"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1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 fillId="35" borderId="0" applyNumberFormat="0" applyBorder="0" applyAlignment="0" applyProtection="0"/>
    <xf numFmtId="0" fontId="1" fillId="28" borderId="0" applyNumberFormat="0" applyBorder="0" applyAlignment="0" applyProtection="0"/>
    <xf numFmtId="0" fontId="31" fillId="36"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6" borderId="0" applyNumberFormat="0" applyBorder="0" applyAlignment="0" applyProtection="0"/>
    <xf numFmtId="0" fontId="46" fillId="0" borderId="0" applyNumberFormat="0" applyFill="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5" borderId="0" applyNumberFormat="0" applyBorder="0" applyAlignment="0" applyProtection="0"/>
    <xf numFmtId="0" fontId="50" fillId="0" borderId="0" applyNumberFormat="0" applyFill="0" applyBorder="0">
      <alignment horizontal="left"/>
    </xf>
    <xf numFmtId="0" fontId="50" fillId="0" borderId="0" applyNumberFormat="0" applyFill="0" applyBorder="0">
      <alignment horizontal="left"/>
    </xf>
    <xf numFmtId="0" fontId="66" fillId="0" borderId="0" applyNumberFormat="0" applyFill="0" applyBorder="0">
      <alignment horizontal="left"/>
    </xf>
    <xf numFmtId="0" fontId="2" fillId="0" borderId="2"/>
    <xf numFmtId="172" fontId="55" fillId="0" borderId="0" applyFill="0" applyBorder="0" applyAlignment="0"/>
    <xf numFmtId="0" fontId="33" fillId="15" borderId="3" applyNumberFormat="0" applyAlignment="0" applyProtection="0"/>
    <xf numFmtId="0" fontId="33" fillId="37" borderId="3" applyNumberFormat="0" applyAlignment="0" applyProtection="0"/>
    <xf numFmtId="0" fontId="33" fillId="37" borderId="3" applyNumberFormat="0" applyAlignment="0" applyProtection="0"/>
    <xf numFmtId="0" fontId="33" fillId="37" borderId="3" applyNumberFormat="0" applyAlignment="0" applyProtection="0"/>
    <xf numFmtId="0" fontId="52" fillId="37" borderId="3" applyNumberFormat="0" applyAlignment="0" applyProtection="0"/>
    <xf numFmtId="0" fontId="41" fillId="0" borderId="4" applyNumberFormat="0" applyFill="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8" fillId="0" borderId="6">
      <alignment horizontal="left" wrapTex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9" fontId="2" fillId="0" borderId="0" applyFont="0" applyFill="0" applyBorder="0" applyProtection="0"/>
    <xf numFmtId="174" fontId="2"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11" borderId="7" applyNumberFormat="0" applyFont="0" applyAlignment="0" applyProtection="0"/>
    <xf numFmtId="0" fontId="56" fillId="0" borderId="0" applyNumberFormat="0" applyAlignment="0">
      <alignment horizontal="left"/>
    </xf>
    <xf numFmtId="182" fontId="86" fillId="0" borderId="0">
      <alignment horizontal="center"/>
    </xf>
    <xf numFmtId="14" fontId="3" fillId="0" borderId="0" applyFill="0" applyBorder="0">
      <alignment horizontal="left"/>
    </xf>
    <xf numFmtId="14" fontId="3" fillId="0" borderId="0" applyFill="0" applyBorder="0">
      <alignment horizontal="left"/>
    </xf>
    <xf numFmtId="14" fontId="67" fillId="0" borderId="0">
      <alignment horizontal="left"/>
    </xf>
    <xf numFmtId="173" fontId="2" fillId="0" borderId="0" applyFont="0" applyFill="0" applyBorder="0" applyAlignment="0" applyProtection="0"/>
    <xf numFmtId="174" fontId="2" fillId="0" borderId="0" applyFont="0" applyFill="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57" fillId="0" borderId="0" applyNumberFormat="0" applyAlignment="0">
      <alignment horizontal="left"/>
    </xf>
    <xf numFmtId="0" fontId="40" fillId="7" borderId="3"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0" fontId="68" fillId="0" borderId="0">
      <alignment horizontal="left" vertical="top" wrapText="1"/>
    </xf>
    <xf numFmtId="180" fontId="69" fillId="0" borderId="0">
      <alignment horizontal="left"/>
    </xf>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38" fontId="3" fillId="42" borderId="0" applyNumberFormat="0" applyBorder="0" applyAlignment="0" applyProtection="0"/>
    <xf numFmtId="165" fontId="2" fillId="43" borderId="6" applyNumberFormat="0" applyFont="0" applyBorder="0" applyAlignment="0" applyProtection="0"/>
    <xf numFmtId="183" fontId="87" fillId="43" borderId="0" applyNumberFormat="0" applyFont="0" applyAlignment="0"/>
    <xf numFmtId="0" fontId="5" fillId="0" borderId="8" applyNumberFormat="0" applyAlignment="0" applyProtection="0">
      <alignment horizontal="left" vertical="center"/>
    </xf>
    <xf numFmtId="0" fontId="5" fillId="0" borderId="9">
      <alignment horizontal="left" vertical="center"/>
    </xf>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1"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0" fillId="0" borderId="15" applyNumberFormat="0" applyFill="0" applyBorder="0" applyAlignment="0">
      <protection locked="0"/>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xf numFmtId="0" fontId="102" fillId="0" borderId="0" applyNumberFormat="0" applyFill="0" applyBorder="0" applyAlignment="0" applyProtection="0">
      <alignment vertical="top"/>
      <protection locked="0"/>
    </xf>
    <xf numFmtId="0" fontId="104" fillId="51" borderId="37" applyNumberFormat="0" applyAlignment="0" applyProtection="0"/>
    <xf numFmtId="180" fontId="67" fillId="0" borderId="6" applyFill="0" applyBorder="0">
      <protection locked="0"/>
    </xf>
    <xf numFmtId="0" fontId="49" fillId="0" borderId="0" applyNumberFormat="0" applyFill="0" applyBorder="0" applyAlignment="0" applyProtection="0">
      <alignment horizontal="left"/>
    </xf>
    <xf numFmtId="180" fontId="67" fillId="0" borderId="15" applyNumberFormat="0" applyFill="0" applyBorder="0">
      <alignment horizontal="right"/>
      <protection locked="0"/>
    </xf>
    <xf numFmtId="0" fontId="71" fillId="0" borderId="16" applyNumberFormat="0" applyFill="0" applyBorder="0">
      <alignment horizontal="left"/>
      <protection locked="0"/>
    </xf>
    <xf numFmtId="180" fontId="67" fillId="0" borderId="0" applyProtection="0">
      <alignment horizontal="right"/>
    </xf>
    <xf numFmtId="10" fontId="3" fillId="44" borderId="6" applyNumberFormat="0" applyBorder="0" applyAlignment="0" applyProtection="0"/>
    <xf numFmtId="0" fontId="40" fillId="7" borderId="3" applyNumberFormat="0" applyAlignment="0" applyProtection="0"/>
    <xf numFmtId="0" fontId="40" fillId="7" borderId="3" applyNumberFormat="0" applyAlignment="0" applyProtection="0"/>
    <xf numFmtId="0" fontId="40" fillId="7" borderId="3" applyNumberFormat="0" applyAlignment="0" applyProtection="0"/>
    <xf numFmtId="0" fontId="40" fillId="16" borderId="3" applyNumberFormat="0" applyAlignment="0" applyProtection="0"/>
    <xf numFmtId="0" fontId="32" fillId="3" borderId="0" applyNumberFormat="0" applyBorder="0" applyAlignment="0" applyProtection="0"/>
    <xf numFmtId="0" fontId="69" fillId="0" borderId="0" applyBorder="0">
      <alignment horizontal="right"/>
      <protection locked="0"/>
    </xf>
    <xf numFmtId="0" fontId="69" fillId="0" borderId="0">
      <alignment horizontal="right"/>
    </xf>
    <xf numFmtId="0" fontId="53" fillId="0" borderId="0" applyNumberFormat="0" applyFill="0" applyBorder="0">
      <alignment horizontal="center"/>
    </xf>
    <xf numFmtId="0" fontId="53" fillId="0" borderId="0" applyNumberFormat="0" applyFill="0" applyBorder="0">
      <alignment horizontal="center"/>
    </xf>
    <xf numFmtId="0" fontId="72" fillId="0" borderId="6" applyNumberFormat="0" applyFill="0" applyBorder="0">
      <alignment horizontal="center"/>
    </xf>
    <xf numFmtId="38" fontId="58" fillId="0" borderId="0" applyFont="0" applyFill="0" applyBorder="0" applyAlignment="0" applyProtection="0"/>
    <xf numFmtId="3" fontId="73" fillId="0" borderId="17" applyFill="0" applyBorder="0" applyAlignment="0">
      <protection locked="0"/>
    </xf>
    <xf numFmtId="0" fontId="3" fillId="0" borderId="0" applyNumberFormat="0" applyFill="0" applyBorder="0">
      <alignment horizontal="left"/>
    </xf>
    <xf numFmtId="0" fontId="3" fillId="0" borderId="0" applyNumberFormat="0" applyFill="0" applyBorder="0">
      <alignment horizontal="left"/>
    </xf>
    <xf numFmtId="0" fontId="74" fillId="0" borderId="6" applyNumberFormat="0" applyFill="0" applyBorder="0">
      <alignment horizontal="left"/>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6" fillId="0" borderId="18"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184" fontId="92" fillId="0" borderId="0" applyFont="0" applyFill="0" applyBorder="0" applyAlignment="0" applyProtection="0"/>
    <xf numFmtId="185" fontId="92" fillId="0" borderId="0" applyFont="0" applyFill="0" applyBorder="0" applyAlignment="0" applyProtection="0"/>
    <xf numFmtId="186" fontId="92" fillId="0" borderId="0" applyFont="0" applyFill="0" applyBorder="0" applyAlignment="0" applyProtection="0"/>
    <xf numFmtId="187" fontId="92" fillId="0" borderId="0" applyFont="0" applyFill="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64" fillId="16" borderId="0" applyNumberFormat="0" applyBorder="0" applyAlignment="0" applyProtection="0"/>
    <xf numFmtId="0" fontId="42" fillId="16" borderId="0" applyNumberFormat="0" applyBorder="0" applyAlignment="0" applyProtection="0"/>
    <xf numFmtId="175" fontId="55" fillId="0" borderId="0"/>
    <xf numFmtId="0" fontId="10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55" fillId="0" borderId="0"/>
    <xf numFmtId="0" fontId="1" fillId="0" borderId="0"/>
    <xf numFmtId="0" fontId="2" fillId="0" borderId="0"/>
    <xf numFmtId="0" fontId="2" fillId="0" borderId="0"/>
    <xf numFmtId="0" fontId="10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55" fillId="0" borderId="0"/>
    <xf numFmtId="181" fontId="55"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101" fillId="0" borderId="0"/>
    <xf numFmtId="0" fontId="101" fillId="0" borderId="0"/>
    <xf numFmtId="0" fontId="4" fillId="0" borderId="0"/>
    <xf numFmtId="180" fontId="67" fillId="42" borderId="0">
      <protection locked="0"/>
    </xf>
    <xf numFmtId="180" fontId="67" fillId="0" borderId="0"/>
    <xf numFmtId="0" fontId="2" fillId="0" borderId="0"/>
    <xf numFmtId="0" fontId="2" fillId="0" borderId="0"/>
    <xf numFmtId="37" fontId="55" fillId="0" borderId="0"/>
    <xf numFmtId="0" fontId="2" fillId="16" borderId="7" applyNumberFormat="0" applyFont="0" applyAlignment="0" applyProtection="0"/>
    <xf numFmtId="0" fontId="2" fillId="16" borderId="7" applyNumberFormat="0" applyFont="0" applyAlignment="0" applyProtection="0"/>
    <xf numFmtId="0" fontId="2" fillId="16" borderId="7" applyNumberFormat="0" applyFont="0" applyAlignment="0" applyProtection="0"/>
    <xf numFmtId="0" fontId="2" fillId="16" borderId="7" applyNumberFormat="0" applyFont="0" applyAlignment="0" applyProtection="0"/>
    <xf numFmtId="0" fontId="2" fillId="16" borderId="7" applyNumberFormat="0" applyFont="0" applyAlignment="0" applyProtection="0"/>
    <xf numFmtId="0" fontId="2" fillId="16" borderId="7" applyNumberFormat="0" applyFont="0" applyAlignment="0" applyProtection="0"/>
    <xf numFmtId="0" fontId="2" fillId="16" borderId="7" applyNumberFormat="0" applyFont="0" applyAlignment="0" applyProtection="0"/>
    <xf numFmtId="0" fontId="2" fillId="16" borderId="7" applyNumberFormat="0" applyFont="0" applyAlignment="0" applyProtection="0"/>
    <xf numFmtId="0" fontId="2" fillId="16" borderId="7" applyNumberFormat="0" applyFont="0" applyAlignment="0" applyProtection="0"/>
    <xf numFmtId="0" fontId="2" fillId="11" borderId="7" applyNumberFormat="0" applyFont="0" applyAlignment="0" applyProtection="0"/>
    <xf numFmtId="188" fontId="93" fillId="0" borderId="0" applyFont="0" applyFill="0" applyBorder="0" applyProtection="0">
      <alignment horizontal="right"/>
    </xf>
    <xf numFmtId="0" fontId="43" fillId="37" borderId="19" applyNumberFormat="0" applyAlignment="0" applyProtection="0"/>
    <xf numFmtId="0" fontId="43" fillId="37" borderId="19" applyNumberFormat="0" applyAlignment="0" applyProtection="0"/>
    <xf numFmtId="0" fontId="43" fillId="37" borderId="19" applyNumberFormat="0" applyAlignment="0" applyProtection="0"/>
    <xf numFmtId="0" fontId="43" fillId="37" borderId="19" applyNumberFormat="0" applyAlignment="0" applyProtection="0"/>
    <xf numFmtId="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75" fillId="0" borderId="0" applyNumberFormat="0" applyFill="0" applyBorder="0">
      <alignment horizontal="left"/>
    </xf>
    <xf numFmtId="0" fontId="67" fillId="0" borderId="0" applyNumberFormat="0" applyFill="0" applyBorder="0">
      <alignment horizontal="left"/>
    </xf>
    <xf numFmtId="166" fontId="3" fillId="42" borderId="0" applyNumberFormat="0" applyAlignment="0">
      <alignment horizontal="center"/>
    </xf>
    <xf numFmtId="0" fontId="8" fillId="0" borderId="0" applyNumberFormat="0" applyFill="0" applyBorder="0">
      <alignment horizontal="left"/>
    </xf>
    <xf numFmtId="0" fontId="8" fillId="0" borderId="0" applyNumberFormat="0" applyFill="0" applyBorder="0">
      <alignment horizontal="left"/>
    </xf>
    <xf numFmtId="0" fontId="76" fillId="0" borderId="17" applyNumberFormat="0" applyFill="0" applyBorder="0">
      <alignment horizontal="left"/>
    </xf>
    <xf numFmtId="14" fontId="59" fillId="0" borderId="0" applyNumberFormat="0" applyFill="0" applyBorder="0" applyAlignment="0" applyProtection="0">
      <alignment horizontal="left"/>
    </xf>
    <xf numFmtId="0" fontId="66" fillId="0" borderId="0" applyNumberFormat="0" applyFill="0" applyBorder="0">
      <alignment horizontal="left"/>
    </xf>
    <xf numFmtId="4" fontId="16" fillId="16" borderId="20" applyNumberFormat="0" applyProtection="0">
      <alignment vertical="center"/>
    </xf>
    <xf numFmtId="4" fontId="77" fillId="16" borderId="20" applyNumberFormat="0" applyProtection="0">
      <alignment vertical="center"/>
    </xf>
    <xf numFmtId="4" fontId="16" fillId="16" borderId="20" applyNumberFormat="0" applyProtection="0">
      <alignment horizontal="left" vertical="center" indent="1"/>
    </xf>
    <xf numFmtId="0" fontId="16" fillId="16" borderId="20" applyNumberFormat="0" applyProtection="0">
      <alignment horizontal="left" vertical="top" indent="1"/>
    </xf>
    <xf numFmtId="4" fontId="16" fillId="45" borderId="0" applyNumberFormat="0" applyProtection="0">
      <alignment horizontal="left" vertical="center" indent="1"/>
    </xf>
    <xf numFmtId="4" fontId="9" fillId="3" borderId="20" applyNumberFormat="0" applyProtection="0">
      <alignment horizontal="right" vertical="center"/>
    </xf>
    <xf numFmtId="4" fontId="9" fillId="9" borderId="20" applyNumberFormat="0" applyProtection="0">
      <alignment horizontal="right" vertical="center"/>
    </xf>
    <xf numFmtId="4" fontId="9" fillId="26" borderId="20" applyNumberFormat="0" applyProtection="0">
      <alignment horizontal="right" vertical="center"/>
    </xf>
    <xf numFmtId="4" fontId="9" fillId="14" borderId="20" applyNumberFormat="0" applyProtection="0">
      <alignment horizontal="right" vertical="center"/>
    </xf>
    <xf numFmtId="4" fontId="9" fillId="20" borderId="20" applyNumberFormat="0" applyProtection="0">
      <alignment horizontal="right" vertical="center"/>
    </xf>
    <xf numFmtId="4" fontId="9" fillId="21" borderId="20" applyNumberFormat="0" applyProtection="0">
      <alignment horizontal="right" vertical="center"/>
    </xf>
    <xf numFmtId="4" fontId="9" fillId="30" borderId="20" applyNumberFormat="0" applyProtection="0">
      <alignment horizontal="right" vertical="center"/>
    </xf>
    <xf numFmtId="4" fontId="9" fillId="46" borderId="20" applyNumberFormat="0" applyProtection="0">
      <alignment horizontal="right" vertical="center"/>
    </xf>
    <xf numFmtId="4" fontId="9" fillId="13" borderId="20" applyNumberFormat="0" applyProtection="0">
      <alignment horizontal="right" vertical="center"/>
    </xf>
    <xf numFmtId="4" fontId="16" fillId="47" borderId="21" applyNumberFormat="0" applyProtection="0">
      <alignment horizontal="left" vertical="center" indent="1"/>
    </xf>
    <xf numFmtId="4" fontId="9" fillId="48" borderId="0" applyNumberFormat="0" applyProtection="0">
      <alignment horizontal="left" vertical="center" indent="1"/>
    </xf>
    <xf numFmtId="4" fontId="51" fillId="34" borderId="0" applyNumberFormat="0" applyProtection="0">
      <alignment horizontal="left" vertical="center" indent="1"/>
    </xf>
    <xf numFmtId="4" fontId="9" fillId="45" borderId="20" applyNumberFormat="0" applyProtection="0">
      <alignment horizontal="right" vertical="center"/>
    </xf>
    <xf numFmtId="4" fontId="9" fillId="48" borderId="0" applyNumberFormat="0" applyProtection="0">
      <alignment horizontal="left" vertical="center" indent="1"/>
    </xf>
    <xf numFmtId="4" fontId="9" fillId="45" borderId="0" applyNumberFormat="0" applyProtection="0">
      <alignment horizontal="left" vertical="center" indent="1"/>
    </xf>
    <xf numFmtId="0" fontId="2" fillId="34" borderId="20" applyNumberFormat="0" applyProtection="0">
      <alignment horizontal="left" vertical="center" indent="1"/>
    </xf>
    <xf numFmtId="0" fontId="2" fillId="34" borderId="20" applyNumberFormat="0" applyProtection="0">
      <alignment horizontal="left" vertical="top" indent="1"/>
    </xf>
    <xf numFmtId="0" fontId="2" fillId="45" borderId="20" applyNumberFormat="0" applyProtection="0">
      <alignment horizontal="left" vertical="center" indent="1"/>
    </xf>
    <xf numFmtId="0" fontId="2" fillId="45" borderId="20" applyNumberFormat="0" applyProtection="0">
      <alignment horizontal="left" vertical="top" indent="1"/>
    </xf>
    <xf numFmtId="0" fontId="2" fillId="8" borderId="20" applyNumberFormat="0" applyProtection="0">
      <alignment horizontal="left" vertical="center" indent="1"/>
    </xf>
    <xf numFmtId="0" fontId="2" fillId="8" borderId="20" applyNumberFormat="0" applyProtection="0">
      <alignment horizontal="left" vertical="top" indent="1"/>
    </xf>
    <xf numFmtId="0" fontId="2" fillId="48" borderId="20" applyNumberFormat="0" applyProtection="0">
      <alignment horizontal="left" vertical="center" indent="1"/>
    </xf>
    <xf numFmtId="0" fontId="2" fillId="48" borderId="20" applyNumberFormat="0" applyProtection="0">
      <alignment horizontal="left" vertical="top" indent="1"/>
    </xf>
    <xf numFmtId="0" fontId="2" fillId="37" borderId="6" applyNumberFormat="0">
      <protection locked="0"/>
    </xf>
    <xf numFmtId="4" fontId="9" fillId="11" borderId="20" applyNumberFormat="0" applyProtection="0">
      <alignment vertical="center"/>
    </xf>
    <xf numFmtId="4" fontId="78" fillId="11" borderId="20" applyNumberFormat="0" applyProtection="0">
      <alignment vertical="center"/>
    </xf>
    <xf numFmtId="4" fontId="9" fillId="11" borderId="20" applyNumberFormat="0" applyProtection="0">
      <alignment horizontal="left" vertical="center" indent="1"/>
    </xf>
    <xf numFmtId="0" fontId="9" fillId="11" borderId="20" applyNumberFormat="0" applyProtection="0">
      <alignment horizontal="left" vertical="top" indent="1"/>
    </xf>
    <xf numFmtId="4" fontId="9" fillId="48" borderId="20" applyNumberFormat="0" applyProtection="0">
      <alignment horizontal="right" vertical="center"/>
    </xf>
    <xf numFmtId="4" fontId="78" fillId="48" borderId="20" applyNumberFormat="0" applyProtection="0">
      <alignment horizontal="right" vertical="center"/>
    </xf>
    <xf numFmtId="4" fontId="9" fillId="45" borderId="20" applyNumberFormat="0" applyProtection="0">
      <alignment horizontal="left" vertical="center" indent="1"/>
    </xf>
    <xf numFmtId="0" fontId="9" fillId="45" borderId="20" applyNumberFormat="0" applyProtection="0">
      <alignment horizontal="left" vertical="top" indent="1"/>
    </xf>
    <xf numFmtId="4" fontId="79" fillId="49" borderId="0" applyNumberFormat="0" applyProtection="0">
      <alignment horizontal="left" vertical="center" indent="1"/>
    </xf>
    <xf numFmtId="4" fontId="47" fillId="48" borderId="20" applyNumberFormat="0" applyProtection="0">
      <alignment horizontal="right" vertical="center"/>
    </xf>
    <xf numFmtId="0" fontId="36" fillId="4" borderId="0" applyNumberFormat="0" applyBorder="0" applyAlignment="0" applyProtection="0"/>
    <xf numFmtId="0" fontId="44" fillId="0" borderId="0" applyNumberFormat="0" applyFill="0" applyBorder="0" applyAlignment="0" applyProtection="0"/>
    <xf numFmtId="0" fontId="43" fillId="15" borderId="19" applyNumberFormat="0" applyAlignment="0" applyProtection="0"/>
    <xf numFmtId="0" fontId="2" fillId="0" borderId="0"/>
    <xf numFmtId="0" fontId="63" fillId="0" borderId="0"/>
    <xf numFmtId="40" fontId="60" fillId="0" borderId="0" applyBorder="0">
      <alignment horizontal="right"/>
    </xf>
    <xf numFmtId="0" fontId="54" fillId="0" borderId="0" applyNumberFormat="0" applyFill="0" applyBorder="0">
      <alignment horizontal="left"/>
    </xf>
    <xf numFmtId="180" fontId="67" fillId="0" borderId="22" applyFill="0" applyBorder="0"/>
    <xf numFmtId="0" fontId="54" fillId="0" borderId="0" applyNumberFormat="0" applyFill="0" applyBorder="0">
      <alignment horizontal="left"/>
    </xf>
    <xf numFmtId="0" fontId="80" fillId="0" borderId="23" applyNumberFormat="0" applyFill="0" applyBorder="0">
      <alignment horizontal="left"/>
    </xf>
    <xf numFmtId="3" fontId="67" fillId="0" borderId="24"/>
    <xf numFmtId="0" fontId="49" fillId="0" borderId="0" applyNumberFormat="0" applyFill="0" applyBorder="0" applyAlignment="0">
      <alignment horizontal="left"/>
    </xf>
    <xf numFmtId="0" fontId="49" fillId="0" borderId="0" applyNumberFormat="0" applyFill="0" applyBorder="0" applyAlignment="0">
      <alignment horizontal="left"/>
    </xf>
    <xf numFmtId="180" fontId="67" fillId="0" borderId="25" applyNumberFormat="0" applyFill="0" applyBorder="0">
      <alignment horizontal="right"/>
    </xf>
    <xf numFmtId="0" fontId="2" fillId="0" borderId="0" applyNumberFormat="0" applyFill="0" applyBorder="0">
      <alignment horizontal="left"/>
    </xf>
    <xf numFmtId="180" fontId="67" fillId="0" borderId="0">
      <alignment horizontal="right"/>
    </xf>
    <xf numFmtId="0" fontId="2" fillId="0" borderId="0" applyNumberFormat="0" applyFill="0" applyBorder="0">
      <alignment horizontal="left"/>
    </xf>
    <xf numFmtId="0" fontId="2" fillId="0" borderId="0" applyNumberFormat="0" applyFill="0" applyBorder="0">
      <alignment horizontal="left"/>
    </xf>
    <xf numFmtId="0" fontId="2" fillId="0" borderId="0" applyNumberFormat="0" applyFill="0" applyBorder="0">
      <alignment horizontal="left"/>
    </xf>
    <xf numFmtId="0" fontId="2" fillId="0" borderId="0" applyNumberFormat="0" applyFill="0" applyBorder="0">
      <alignment horizontal="left"/>
    </xf>
    <xf numFmtId="0" fontId="2" fillId="0" borderId="0" applyNumberFormat="0" applyFill="0" applyBorder="0">
      <alignment horizontal="left"/>
    </xf>
    <xf numFmtId="0" fontId="71" fillId="0" borderId="0" applyNumberFormat="0" applyFill="0" applyBorder="0">
      <alignment horizontal="left"/>
    </xf>
    <xf numFmtId="0" fontId="2" fillId="0" borderId="0" applyNumberFormat="0" applyFill="0" applyBorder="0">
      <alignment horizontal="left"/>
    </xf>
    <xf numFmtId="0" fontId="71" fillId="0" borderId="0" applyNumberFormat="0" applyFill="0" applyBorder="0">
      <alignment horizontal="left"/>
    </xf>
    <xf numFmtId="0" fontId="2" fillId="0" borderId="0" applyNumberFormat="0" applyFill="0" applyBorder="0">
      <alignment horizontal="left"/>
    </xf>
    <xf numFmtId="0" fontId="2" fillId="0" borderId="0" applyNumberFormat="0" applyFill="0" applyBorder="0">
      <alignment horizontal="left"/>
    </xf>
    <xf numFmtId="0" fontId="35" fillId="0" borderId="0" applyNumberFormat="0" applyFill="0" applyBorder="0" applyAlignment="0" applyProtection="0"/>
    <xf numFmtId="0" fontId="54" fillId="0" borderId="0" applyNumberFormat="0" applyFill="0" applyBorder="0">
      <alignment horizontal="left"/>
    </xf>
    <xf numFmtId="0" fontId="54" fillId="0" borderId="0" applyNumberFormat="0" applyFill="0" applyBorder="0">
      <alignment horizontal="left"/>
    </xf>
    <xf numFmtId="0" fontId="72" fillId="0" borderId="0" applyNumberFormat="0" applyFill="0" applyBorder="0">
      <alignment horizontal="left"/>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4" fillId="0" borderId="0" applyNumberFormat="0" applyFill="0" applyBorder="0" applyAlignment="0" applyProtection="0"/>
    <xf numFmtId="0" fontId="95" fillId="0" borderId="26" applyNumberFormat="0" applyFill="0" applyAlignment="0" applyProtection="0"/>
    <xf numFmtId="0" fontId="96" fillId="0" borderId="12" applyNumberFormat="0" applyFill="0" applyAlignment="0" applyProtection="0"/>
    <xf numFmtId="0" fontId="97" fillId="0" borderId="27" applyNumberFormat="0" applyFill="0" applyAlignment="0" applyProtection="0"/>
    <xf numFmtId="0" fontId="97" fillId="0" borderId="0" applyNumberFormat="0" applyFill="0" applyBorder="0" applyAlignment="0" applyProtection="0"/>
    <xf numFmtId="0" fontId="45" fillId="0" borderId="28" applyNumberFormat="0" applyFill="0" applyAlignment="0" applyProtection="0"/>
    <xf numFmtId="0" fontId="45" fillId="0" borderId="28" applyNumberFormat="0" applyFill="0" applyAlignment="0" applyProtection="0"/>
    <xf numFmtId="0" fontId="45" fillId="0" borderId="28" applyNumberFormat="0" applyFill="0" applyAlignment="0" applyProtection="0"/>
    <xf numFmtId="0" fontId="45" fillId="0" borderId="29" applyNumberFormat="0" applyFill="0" applyAlignment="0" applyProtection="0"/>
    <xf numFmtId="41" fontId="48" fillId="0" borderId="0" applyFont="0" applyFill="0" applyBorder="0" applyAlignment="0" applyProtection="0"/>
    <xf numFmtId="43" fontId="48" fillId="0" borderId="0" applyFont="0" applyFill="0" applyBorder="0" applyAlignment="0" applyProtection="0"/>
    <xf numFmtId="42" fontId="48" fillId="0" borderId="0" applyFont="0" applyFill="0" applyBorder="0" applyAlignment="0" applyProtection="0"/>
    <xf numFmtId="44" fontId="48"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38" borderId="5" applyNumberFormat="0" applyAlignment="0" applyProtection="0"/>
    <xf numFmtId="176" fontId="2" fillId="0" borderId="0" applyFont="0" applyFill="0" applyBorder="0" applyAlignment="0" applyProtection="0"/>
    <xf numFmtId="177" fontId="2" fillId="0" borderId="0" applyFont="0" applyFill="0" applyBorder="0" applyAlignment="0" applyProtection="0"/>
    <xf numFmtId="0" fontId="2" fillId="0" borderId="0"/>
    <xf numFmtId="37" fontId="61" fillId="0" borderId="0"/>
    <xf numFmtId="178" fontId="2" fillId="0" borderId="0" applyFont="0" applyFill="0" applyBorder="0" applyAlignment="0" applyProtection="0"/>
    <xf numFmtId="0" fontId="2" fillId="0" borderId="0"/>
    <xf numFmtId="0" fontId="62" fillId="0" borderId="0"/>
    <xf numFmtId="0" fontId="65" fillId="0" borderId="0"/>
  </cellStyleXfs>
  <cellXfs count="1443">
    <xf numFmtId="0" fontId="0" fillId="0" borderId="0" xfId="0"/>
    <xf numFmtId="0" fontId="4" fillId="0" borderId="0" xfId="0" applyFont="1" applyFill="1" applyBorder="1"/>
    <xf numFmtId="3" fontId="4" fillId="0" borderId="0" xfId="0" applyNumberFormat="1" applyFont="1" applyFill="1" applyBorder="1"/>
    <xf numFmtId="3" fontId="5" fillId="0" borderId="0" xfId="0" applyNumberFormat="1" applyFont="1" applyFill="1" applyBorder="1"/>
    <xf numFmtId="0" fontId="2" fillId="0" borderId="0" xfId="0" applyFont="1" applyBorder="1"/>
    <xf numFmtId="0" fontId="0" fillId="50" borderId="0" xfId="0" applyFill="1"/>
    <xf numFmtId="0" fontId="2" fillId="50" borderId="0" xfId="0" applyFont="1" applyFill="1"/>
    <xf numFmtId="0" fontId="2" fillId="0" borderId="0" xfId="0" applyFont="1" applyFill="1" applyBorder="1"/>
    <xf numFmtId="0" fontId="2" fillId="0" borderId="30" xfId="0" applyFont="1" applyFill="1" applyBorder="1"/>
    <xf numFmtId="0" fontId="2" fillId="0" borderId="17" xfId="0" applyFont="1" applyFill="1" applyBorder="1"/>
    <xf numFmtId="0" fontId="2" fillId="0" borderId="0" xfId="345" applyFont="1" applyFill="1" applyBorder="1"/>
    <xf numFmtId="0" fontId="2" fillId="0" borderId="0" xfId="349" applyNumberFormat="1" applyFont="1" applyFill="1" applyBorder="1"/>
    <xf numFmtId="0" fontId="6" fillId="0" borderId="0" xfId="353" applyFont="1" applyFill="1" applyBorder="1"/>
    <xf numFmtId="0" fontId="2" fillId="50" borderId="0" xfId="0" applyFont="1" applyFill="1" applyBorder="1"/>
    <xf numFmtId="0" fontId="2" fillId="50" borderId="30" xfId="0" applyFont="1" applyFill="1" applyBorder="1"/>
    <xf numFmtId="0" fontId="2" fillId="50" borderId="0" xfId="0" applyNumberFormat="1" applyFont="1" applyFill="1" applyBorder="1"/>
    <xf numFmtId="0" fontId="2" fillId="50" borderId="23" xfId="0" applyFont="1" applyFill="1" applyBorder="1"/>
    <xf numFmtId="0" fontId="8" fillId="0" borderId="0" xfId="0" applyFont="1" applyFill="1" applyBorder="1"/>
    <xf numFmtId="0" fontId="10" fillId="0" borderId="0" xfId="0" applyFont="1" applyFill="1" applyBorder="1"/>
    <xf numFmtId="0" fontId="8" fillId="0" borderId="30" xfId="0" applyFont="1" applyFill="1" applyBorder="1"/>
    <xf numFmtId="9" fontId="2" fillId="0" borderId="17" xfId="379" applyFont="1" applyFill="1" applyBorder="1"/>
    <xf numFmtId="9" fontId="2" fillId="0" borderId="0" xfId="379" applyFont="1" applyFill="1" applyBorder="1"/>
    <xf numFmtId="9" fontId="2" fillId="0" borderId="30" xfId="379" applyFont="1" applyFill="1" applyBorder="1"/>
    <xf numFmtId="0" fontId="2" fillId="0" borderId="17" xfId="0" applyFont="1" applyBorder="1"/>
    <xf numFmtId="0" fontId="2" fillId="0" borderId="30" xfId="0" applyFont="1" applyBorder="1"/>
    <xf numFmtId="0" fontId="2" fillId="0" borderId="0" xfId="0" applyFont="1"/>
    <xf numFmtId="3" fontId="2" fillId="0" borderId="0" xfId="0" applyNumberFormat="1" applyFont="1" applyFill="1" applyBorder="1"/>
    <xf numFmtId="3" fontId="2" fillId="0" borderId="30" xfId="0" applyNumberFormat="1" applyFont="1" applyFill="1" applyBorder="1"/>
    <xf numFmtId="165" fontId="2" fillId="0" borderId="0" xfId="379" applyNumberFormat="1" applyFont="1" applyFill="1" applyBorder="1"/>
    <xf numFmtId="9" fontId="8" fillId="0" borderId="17" xfId="379" applyFont="1" applyFill="1" applyBorder="1"/>
    <xf numFmtId="9" fontId="8" fillId="0" borderId="0" xfId="379" applyFont="1" applyFill="1" applyBorder="1"/>
    <xf numFmtId="9" fontId="8" fillId="0" borderId="30" xfId="379" applyFont="1" applyFill="1" applyBorder="1"/>
    <xf numFmtId="3" fontId="2" fillId="0" borderId="17" xfId="0" applyNumberFormat="1" applyFont="1" applyFill="1" applyBorder="1"/>
    <xf numFmtId="3" fontId="8" fillId="0" borderId="0" xfId="0" applyNumberFormat="1" applyFont="1" applyFill="1" applyBorder="1"/>
    <xf numFmtId="3" fontId="8" fillId="0" borderId="30" xfId="0" applyNumberFormat="1" applyFont="1" applyFill="1" applyBorder="1"/>
    <xf numFmtId="3" fontId="8" fillId="0" borderId="17" xfId="0" applyNumberFormat="1" applyFont="1" applyFill="1" applyBorder="1"/>
    <xf numFmtId="1" fontId="2" fillId="0" borderId="0" xfId="0" applyNumberFormat="1" applyFont="1" applyFill="1" applyBorder="1"/>
    <xf numFmtId="1" fontId="2" fillId="0" borderId="30" xfId="0" applyNumberFormat="1" applyFont="1" applyFill="1" applyBorder="1"/>
    <xf numFmtId="1" fontId="2" fillId="0" borderId="17" xfId="0" applyNumberFormat="1" applyFont="1" applyFill="1" applyBorder="1"/>
    <xf numFmtId="2" fontId="2" fillId="0" borderId="17" xfId="0" applyNumberFormat="1" applyFont="1" applyFill="1" applyBorder="1" applyAlignment="1">
      <alignment horizontal="right"/>
    </xf>
    <xf numFmtId="2" fontId="2" fillId="0" borderId="0" xfId="0" applyNumberFormat="1" applyFont="1" applyFill="1" applyBorder="1" applyAlignment="1">
      <alignment horizontal="right"/>
    </xf>
    <xf numFmtId="2" fontId="2" fillId="0" borderId="30" xfId="0" applyNumberFormat="1" applyFont="1" applyFill="1" applyBorder="1" applyAlignment="1">
      <alignment horizontal="right"/>
    </xf>
    <xf numFmtId="2" fontId="8" fillId="0" borderId="17" xfId="0" applyNumberFormat="1" applyFont="1" applyFill="1" applyBorder="1" applyAlignment="1">
      <alignment horizontal="right"/>
    </xf>
    <xf numFmtId="2" fontId="8" fillId="0" borderId="0" xfId="0" applyNumberFormat="1" applyFont="1" applyFill="1" applyBorder="1" applyAlignment="1">
      <alignment horizontal="right"/>
    </xf>
    <xf numFmtId="2" fontId="8" fillId="0" borderId="30" xfId="0" applyNumberFormat="1" applyFont="1" applyFill="1" applyBorder="1" applyAlignment="1">
      <alignment horizontal="right"/>
    </xf>
    <xf numFmtId="0" fontId="2" fillId="50" borderId="0" xfId="316" applyFont="1" applyFill="1" applyBorder="1"/>
    <xf numFmtId="0" fontId="2" fillId="50" borderId="30" xfId="316" applyFont="1" applyFill="1" applyBorder="1"/>
    <xf numFmtId="0" fontId="2" fillId="50" borderId="0" xfId="316" applyFont="1" applyFill="1" applyBorder="1" applyAlignment="1">
      <alignment vertical="top" wrapText="1"/>
    </xf>
    <xf numFmtId="0" fontId="8" fillId="50" borderId="0" xfId="316" applyFont="1" applyFill="1" applyBorder="1" applyAlignment="1">
      <alignment horizontal="right"/>
    </xf>
    <xf numFmtId="0" fontId="8" fillId="50" borderId="30" xfId="316" applyFont="1" applyFill="1" applyBorder="1" applyAlignment="1">
      <alignment horizontal="right"/>
    </xf>
    <xf numFmtId="3" fontId="2" fillId="50" borderId="0" xfId="316" applyNumberFormat="1" applyFont="1" applyFill="1" applyBorder="1" applyAlignment="1">
      <alignment vertical="top" wrapText="1"/>
    </xf>
    <xf numFmtId="3" fontId="2" fillId="50" borderId="30" xfId="316" applyNumberFormat="1" applyFont="1" applyFill="1" applyBorder="1" applyAlignment="1">
      <alignment vertical="top" wrapText="1"/>
    </xf>
    <xf numFmtId="3" fontId="2" fillId="50" borderId="0" xfId="0" applyNumberFormat="1" applyFont="1" applyFill="1" applyBorder="1" applyAlignment="1">
      <alignment vertical="top" wrapText="1"/>
    </xf>
    <xf numFmtId="3" fontId="2" fillId="50" borderId="30" xfId="0" applyNumberFormat="1" applyFont="1" applyFill="1" applyBorder="1" applyAlignment="1">
      <alignment vertical="top" wrapText="1"/>
    </xf>
    <xf numFmtId="0" fontId="2" fillId="50" borderId="23" xfId="316" applyFont="1" applyFill="1" applyBorder="1" applyAlignment="1">
      <alignment vertical="top" wrapText="1"/>
    </xf>
    <xf numFmtId="0" fontId="8" fillId="50" borderId="23" xfId="316" applyFont="1" applyFill="1" applyBorder="1" applyAlignment="1">
      <alignment horizontal="right"/>
    </xf>
    <xf numFmtId="0" fontId="8" fillId="50" borderId="31" xfId="316" applyFont="1" applyFill="1" applyBorder="1" applyAlignment="1">
      <alignment horizontal="right"/>
    </xf>
    <xf numFmtId="3" fontId="2" fillId="50" borderId="23" xfId="316" applyNumberFormat="1" applyFont="1" applyFill="1" applyBorder="1" applyAlignment="1">
      <alignment vertical="top" wrapText="1"/>
    </xf>
    <xf numFmtId="3" fontId="2" fillId="50" borderId="31" xfId="316" applyNumberFormat="1" applyFont="1" applyFill="1" applyBorder="1" applyAlignment="1">
      <alignment vertical="top" wrapText="1"/>
    </xf>
    <xf numFmtId="3" fontId="2" fillId="50" borderId="23" xfId="0" applyNumberFormat="1" applyFont="1" applyFill="1" applyBorder="1" applyAlignment="1">
      <alignment vertical="top" wrapText="1"/>
    </xf>
    <xf numFmtId="3" fontId="2" fillId="50" borderId="31" xfId="0" applyNumberFormat="1" applyFont="1" applyFill="1" applyBorder="1" applyAlignment="1">
      <alignment vertical="top" wrapText="1"/>
    </xf>
    <xf numFmtId="0" fontId="8" fillId="50" borderId="0" xfId="316" applyFont="1" applyFill="1" applyBorder="1" applyAlignment="1">
      <alignment vertical="top" wrapText="1"/>
    </xf>
    <xf numFmtId="3" fontId="8" fillId="50" borderId="0" xfId="316" applyNumberFormat="1" applyFont="1" applyFill="1" applyBorder="1" applyAlignment="1">
      <alignment vertical="top" wrapText="1"/>
    </xf>
    <xf numFmtId="3" fontId="8" fillId="50" borderId="30" xfId="316" applyNumberFormat="1" applyFont="1" applyFill="1" applyBorder="1" applyAlignment="1">
      <alignment vertical="top" wrapText="1"/>
    </xf>
    <xf numFmtId="3" fontId="8" fillId="50" borderId="0" xfId="0" applyNumberFormat="1" applyFont="1" applyFill="1" applyBorder="1" applyAlignment="1">
      <alignment vertical="top" wrapText="1"/>
    </xf>
    <xf numFmtId="3" fontId="8" fillId="50" borderId="30" xfId="0" applyNumberFormat="1" applyFont="1" applyFill="1" applyBorder="1" applyAlignment="1">
      <alignment vertical="top" wrapText="1"/>
    </xf>
    <xf numFmtId="0" fontId="8" fillId="50" borderId="9" xfId="316" applyFont="1" applyFill="1" applyBorder="1" applyAlignment="1">
      <alignment vertical="top" wrapText="1"/>
    </xf>
    <xf numFmtId="0" fontId="8" fillId="50" borderId="9" xfId="316" applyFont="1" applyFill="1" applyBorder="1" applyAlignment="1">
      <alignment horizontal="right"/>
    </xf>
    <xf numFmtId="0" fontId="8" fillId="50" borderId="32" xfId="316" applyFont="1" applyFill="1" applyBorder="1" applyAlignment="1">
      <alignment horizontal="right"/>
    </xf>
    <xf numFmtId="3" fontId="8" fillId="50" borderId="9" xfId="316" applyNumberFormat="1" applyFont="1" applyFill="1" applyBorder="1" applyAlignment="1">
      <alignment vertical="top" wrapText="1"/>
    </xf>
    <xf numFmtId="3" fontId="8" fillId="50" borderId="32" xfId="316" applyNumberFormat="1" applyFont="1" applyFill="1" applyBorder="1" applyAlignment="1">
      <alignment vertical="top" wrapText="1"/>
    </xf>
    <xf numFmtId="3" fontId="8" fillId="50" borderId="9" xfId="0" applyNumberFormat="1" applyFont="1" applyFill="1" applyBorder="1" applyAlignment="1">
      <alignment vertical="top" wrapText="1"/>
    </xf>
    <xf numFmtId="3" fontId="8" fillId="50" borderId="32" xfId="0" applyNumberFormat="1" applyFont="1" applyFill="1" applyBorder="1" applyAlignment="1">
      <alignment vertical="top" wrapText="1"/>
    </xf>
    <xf numFmtId="3" fontId="10" fillId="50" borderId="0" xfId="316" applyNumberFormat="1" applyFont="1" applyFill="1" applyBorder="1" applyAlignment="1">
      <alignment vertical="top" wrapText="1"/>
    </xf>
    <xf numFmtId="3" fontId="10" fillId="50" borderId="30" xfId="316" applyNumberFormat="1" applyFont="1" applyFill="1" applyBorder="1" applyAlignment="1">
      <alignment vertical="top" wrapText="1"/>
    </xf>
    <xf numFmtId="3" fontId="10" fillId="50" borderId="0" xfId="0" applyNumberFormat="1" applyFont="1" applyFill="1" applyBorder="1" applyAlignment="1">
      <alignment vertical="top" wrapText="1"/>
    </xf>
    <xf numFmtId="0" fontId="11" fillId="50" borderId="0" xfId="316" applyNumberFormat="1" applyFont="1" applyFill="1" applyBorder="1" applyAlignment="1">
      <alignment horizontal="left"/>
    </xf>
    <xf numFmtId="3" fontId="2" fillId="50" borderId="0" xfId="316" applyNumberFormat="1" applyFont="1" applyFill="1" applyBorder="1" applyAlignment="1" applyProtection="1">
      <alignment horizontal="right"/>
      <protection locked="0"/>
    </xf>
    <xf numFmtId="3" fontId="2" fillId="50" borderId="30" xfId="316" applyNumberFormat="1" applyFont="1" applyFill="1" applyBorder="1" applyAlignment="1" applyProtection="1">
      <alignment horizontal="right"/>
      <protection locked="0"/>
    </xf>
    <xf numFmtId="3" fontId="2" fillId="50" borderId="30" xfId="316" applyNumberFormat="1" applyFont="1" applyFill="1" applyBorder="1" applyAlignment="1" applyProtection="1">
      <alignment horizontal="right"/>
    </xf>
    <xf numFmtId="3" fontId="2" fillId="50" borderId="0" xfId="316" applyNumberFormat="1" applyFont="1" applyFill="1" applyBorder="1" applyAlignment="1" applyProtection="1">
      <alignment horizontal="right"/>
    </xf>
    <xf numFmtId="3" fontId="2" fillId="50" borderId="0" xfId="316" applyNumberFormat="1" applyFont="1" applyFill="1" applyBorder="1" applyAlignment="1">
      <alignment horizontal="right"/>
    </xf>
    <xf numFmtId="3" fontId="2" fillId="50" borderId="30" xfId="316" applyNumberFormat="1" applyFont="1" applyFill="1" applyBorder="1" applyAlignment="1">
      <alignment horizontal="right"/>
    </xf>
    <xf numFmtId="3" fontId="11" fillId="50" borderId="0" xfId="316" applyNumberFormat="1" applyFont="1" applyFill="1" applyBorder="1" applyAlignment="1">
      <alignment horizontal="right"/>
    </xf>
    <xf numFmtId="3" fontId="11" fillId="50" borderId="30" xfId="316" applyNumberFormat="1" applyFont="1" applyFill="1" applyBorder="1" applyAlignment="1">
      <alignment horizontal="right"/>
    </xf>
    <xf numFmtId="3" fontId="2" fillId="50" borderId="0" xfId="316" applyNumberFormat="1" applyFont="1" applyFill="1" applyBorder="1"/>
    <xf numFmtId="0" fontId="2" fillId="50" borderId="0" xfId="316" applyNumberFormat="1" applyFont="1" applyFill="1" applyBorder="1"/>
    <xf numFmtId="3" fontId="2" fillId="50" borderId="30" xfId="316" applyNumberFormat="1" applyFont="1" applyFill="1" applyBorder="1"/>
    <xf numFmtId="3" fontId="8" fillId="50" borderId="0" xfId="316" applyNumberFormat="1" applyFont="1" applyFill="1" applyBorder="1" applyAlignment="1">
      <alignment horizontal="right"/>
    </xf>
    <xf numFmtId="3" fontId="8" fillId="50" borderId="30" xfId="316" applyNumberFormat="1" applyFont="1" applyFill="1" applyBorder="1" applyAlignment="1">
      <alignment horizontal="right"/>
    </xf>
    <xf numFmtId="0" fontId="2" fillId="50" borderId="30" xfId="316" applyNumberFormat="1" applyFont="1" applyFill="1" applyBorder="1"/>
    <xf numFmtId="0" fontId="2" fillId="50" borderId="0" xfId="316" applyNumberFormat="1" applyFont="1" applyFill="1" applyBorder="1" applyAlignment="1">
      <alignment horizontal="right"/>
    </xf>
    <xf numFmtId="0" fontId="2" fillId="50" borderId="30" xfId="316" applyNumberFormat="1" applyFont="1" applyFill="1" applyBorder="1" applyAlignment="1">
      <alignment horizontal="right"/>
    </xf>
    <xf numFmtId="3" fontId="2" fillId="50" borderId="0" xfId="0" applyNumberFormat="1" applyFont="1" applyFill="1" applyBorder="1" applyAlignment="1">
      <alignment horizontal="right"/>
    </xf>
    <xf numFmtId="165" fontId="2" fillId="50" borderId="0" xfId="379" applyNumberFormat="1" applyFont="1" applyFill="1" applyBorder="1"/>
    <xf numFmtId="3" fontId="2" fillId="50" borderId="0" xfId="0" applyNumberFormat="1" applyFont="1" applyFill="1" applyBorder="1"/>
    <xf numFmtId="165" fontId="2" fillId="50" borderId="0" xfId="379" applyNumberFormat="1" applyFont="1" applyFill="1" applyBorder="1" applyAlignment="1">
      <alignment horizontal="right"/>
    </xf>
    <xf numFmtId="0" fontId="2" fillId="50" borderId="23" xfId="0" applyFont="1" applyFill="1" applyBorder="1" applyAlignment="1"/>
    <xf numFmtId="0" fontId="2" fillId="0" borderId="0" xfId="0" applyFont="1" applyFill="1" applyBorder="1" applyAlignment="1">
      <alignment horizontal="right"/>
    </xf>
    <xf numFmtId="165" fontId="2" fillId="50" borderId="0" xfId="379" applyNumberFormat="1" applyFont="1" applyFill="1" applyBorder="1" applyAlignment="1"/>
    <xf numFmtId="0" fontId="2" fillId="50" borderId="0" xfId="0" applyFont="1" applyFill="1" applyBorder="1" applyAlignment="1">
      <alignment horizontal="right"/>
    </xf>
    <xf numFmtId="0" fontId="2" fillId="50" borderId="23" xfId="0" applyFont="1" applyFill="1" applyBorder="1" applyAlignment="1">
      <alignment horizontal="right"/>
    </xf>
    <xf numFmtId="0" fontId="13" fillId="0" borderId="0" xfId="0" applyFont="1" applyFill="1" applyBorder="1"/>
    <xf numFmtId="0" fontId="8" fillId="0" borderId="0" xfId="349" applyFont="1" applyFill="1" applyBorder="1" applyAlignment="1">
      <alignment horizontal="right"/>
    </xf>
    <xf numFmtId="0" fontId="8" fillId="0" borderId="0" xfId="0" applyFont="1" applyFill="1" applyBorder="1" applyAlignment="1">
      <alignment horizontal="right"/>
    </xf>
    <xf numFmtId="3" fontId="8" fillId="0" borderId="0" xfId="349" applyNumberFormat="1" applyFont="1" applyFill="1" applyBorder="1" applyAlignment="1">
      <alignment horizontal="right"/>
    </xf>
    <xf numFmtId="0" fontId="2" fillId="0" borderId="0" xfId="349" applyFont="1"/>
    <xf numFmtId="0" fontId="12" fillId="0" borderId="0" xfId="0" applyFont="1" applyFill="1" applyBorder="1"/>
    <xf numFmtId="0" fontId="2" fillId="0" borderId="0" xfId="349" applyFont="1" applyFill="1" applyBorder="1" applyAlignment="1">
      <alignment horizontal="right"/>
    </xf>
    <xf numFmtId="0" fontId="2" fillId="0" borderId="0" xfId="349" applyNumberFormat="1" applyFont="1" applyFill="1" applyBorder="1" applyAlignment="1">
      <alignment horizontal="right"/>
    </xf>
    <xf numFmtId="3" fontId="2" fillId="0" borderId="0" xfId="349" applyNumberFormat="1" applyFont="1" applyFill="1" applyBorder="1"/>
    <xf numFmtId="4" fontId="8" fillId="0" borderId="0" xfId="349" applyNumberFormat="1" applyFont="1" applyFill="1" applyBorder="1" applyAlignment="1">
      <alignment horizontal="right"/>
    </xf>
    <xf numFmtId="3" fontId="8" fillId="0" borderId="0" xfId="349" applyNumberFormat="1" applyFont="1" applyFill="1" applyBorder="1"/>
    <xf numFmtId="0" fontId="12" fillId="0" borderId="0" xfId="349" applyFont="1" applyFill="1" applyBorder="1"/>
    <xf numFmtId="0" fontId="10" fillId="0" borderId="0" xfId="349" applyFont="1" applyFill="1" applyBorder="1"/>
    <xf numFmtId="3" fontId="12" fillId="0" borderId="0" xfId="349" applyNumberFormat="1" applyFont="1" applyFill="1" applyBorder="1" applyAlignment="1">
      <alignment horizontal="right"/>
    </xf>
    <xf numFmtId="3" fontId="12" fillId="0" borderId="0" xfId="349" applyNumberFormat="1" applyFont="1" applyFill="1" applyBorder="1"/>
    <xf numFmtId="3" fontId="10" fillId="0" borderId="0" xfId="349" applyNumberFormat="1" applyFont="1" applyFill="1" applyBorder="1"/>
    <xf numFmtId="165" fontId="10" fillId="0" borderId="0" xfId="379" applyNumberFormat="1" applyFont="1" applyFill="1" applyBorder="1" applyAlignment="1">
      <alignment horizontal="right"/>
    </xf>
    <xf numFmtId="165" fontId="12" fillId="0" borderId="0" xfId="379" applyNumberFormat="1" applyFont="1" applyFill="1" applyBorder="1"/>
    <xf numFmtId="165" fontId="10" fillId="0" borderId="0" xfId="379" applyNumberFormat="1" applyFont="1" applyFill="1" applyBorder="1"/>
    <xf numFmtId="0" fontId="8" fillId="0" borderId="0" xfId="349" applyFont="1" applyFill="1" applyBorder="1"/>
    <xf numFmtId="3" fontId="2" fillId="0" borderId="0" xfId="349" applyNumberFormat="1" applyFont="1" applyFill="1" applyBorder="1" applyAlignment="1">
      <alignment horizontal="right"/>
    </xf>
    <xf numFmtId="0" fontId="2" fillId="0" borderId="0" xfId="349" applyFont="1" applyFill="1" applyBorder="1"/>
    <xf numFmtId="0" fontId="2" fillId="0" borderId="0" xfId="345" applyFont="1" applyFill="1" applyBorder="1" applyAlignment="1">
      <alignment horizontal="right"/>
    </xf>
    <xf numFmtId="165" fontId="2" fillId="0" borderId="0" xfId="379" applyNumberFormat="1" applyFont="1" applyFill="1" applyBorder="1" applyAlignment="1"/>
    <xf numFmtId="0" fontId="8" fillId="0" borderId="0" xfId="345" applyFont="1" applyFill="1" applyBorder="1"/>
    <xf numFmtId="0" fontId="2" fillId="0" borderId="0" xfId="345" applyNumberFormat="1" applyFont="1" applyFill="1" applyBorder="1"/>
    <xf numFmtId="3" fontId="2" fillId="0" borderId="0" xfId="345" applyNumberFormat="1" applyFont="1" applyFill="1" applyBorder="1"/>
    <xf numFmtId="0" fontId="8" fillId="50" borderId="0" xfId="351" applyFont="1" applyFill="1" applyBorder="1" applyAlignment="1">
      <alignment horizontal="right"/>
    </xf>
    <xf numFmtId="0" fontId="8" fillId="0" borderId="0" xfId="349" applyNumberFormat="1" applyFont="1" applyFill="1" applyBorder="1"/>
    <xf numFmtId="3" fontId="8" fillId="0" borderId="0" xfId="349" applyNumberFormat="1" applyFont="1" applyFill="1" applyBorder="1" applyAlignment="1" applyProtection="1">
      <alignment horizontal="right"/>
    </xf>
    <xf numFmtId="0" fontId="15" fillId="50" borderId="23" xfId="351" applyFont="1" applyFill="1" applyBorder="1" applyAlignment="1">
      <alignment horizontal="right"/>
    </xf>
    <xf numFmtId="0" fontId="8" fillId="50" borderId="0" xfId="355" applyFont="1" applyFill="1" applyBorder="1" applyAlignment="1">
      <alignment vertical="top" wrapText="1"/>
    </xf>
    <xf numFmtId="0" fontId="2" fillId="0" borderId="0" xfId="349" applyFont="1" applyBorder="1"/>
    <xf numFmtId="0" fontId="2" fillId="50" borderId="0" xfId="0" applyFont="1" applyFill="1" applyBorder="1" applyAlignment="1">
      <alignment vertical="center"/>
    </xf>
    <xf numFmtId="0" fontId="2" fillId="50" borderId="30" xfId="0" applyFont="1" applyFill="1" applyBorder="1" applyAlignment="1">
      <alignment vertical="center"/>
    </xf>
    <xf numFmtId="0" fontId="2" fillId="50" borderId="17" xfId="0" applyFont="1" applyFill="1" applyBorder="1" applyAlignment="1">
      <alignment vertical="center"/>
    </xf>
    <xf numFmtId="0" fontId="14" fillId="50" borderId="0" xfId="0" applyFont="1" applyFill="1" applyBorder="1" applyAlignment="1">
      <alignment vertical="center"/>
    </xf>
    <xf numFmtId="0" fontId="14" fillId="50" borderId="17" xfId="0" applyFont="1" applyFill="1" applyBorder="1" applyAlignment="1">
      <alignment vertical="center"/>
    </xf>
    <xf numFmtId="3" fontId="14" fillId="50" borderId="0" xfId="0" applyNumberFormat="1" applyFont="1" applyFill="1" applyBorder="1" applyAlignment="1">
      <alignment vertical="center"/>
    </xf>
    <xf numFmtId="3" fontId="14" fillId="50" borderId="17" xfId="0" applyNumberFormat="1" applyFont="1" applyFill="1" applyBorder="1" applyAlignment="1">
      <alignment vertical="center"/>
    </xf>
    <xf numFmtId="3" fontId="14" fillId="50" borderId="0" xfId="0" quotePrefix="1" applyNumberFormat="1" applyFont="1" applyFill="1" applyBorder="1" applyAlignment="1">
      <alignment horizontal="right" vertical="center"/>
    </xf>
    <xf numFmtId="0" fontId="2" fillId="50" borderId="15" xfId="0" applyFont="1" applyFill="1" applyBorder="1" applyAlignment="1">
      <alignment vertical="center"/>
    </xf>
    <xf numFmtId="0" fontId="2" fillId="50" borderId="23" xfId="0" applyFont="1" applyFill="1" applyBorder="1" applyAlignment="1">
      <alignment vertical="center"/>
    </xf>
    <xf numFmtId="0" fontId="2" fillId="50" borderId="31" xfId="0" applyFont="1" applyFill="1" applyBorder="1" applyAlignment="1">
      <alignment vertical="center"/>
    </xf>
    <xf numFmtId="3" fontId="14" fillId="50" borderId="23" xfId="0" applyNumberFormat="1" applyFont="1" applyFill="1" applyBorder="1" applyAlignment="1">
      <alignment vertical="center"/>
    </xf>
    <xf numFmtId="3" fontId="14" fillId="50" borderId="15" xfId="0" applyNumberFormat="1" applyFont="1" applyFill="1" applyBorder="1" applyAlignment="1">
      <alignment vertical="center"/>
    </xf>
    <xf numFmtId="0" fontId="8" fillId="50" borderId="17" xfId="0" applyFont="1" applyFill="1" applyBorder="1" applyAlignment="1">
      <alignment vertical="center"/>
    </xf>
    <xf numFmtId="0" fontId="8" fillId="50" borderId="0" xfId="0" applyFont="1" applyFill="1" applyBorder="1" applyAlignment="1">
      <alignment vertical="center"/>
    </xf>
    <xf numFmtId="0" fontId="8" fillId="50" borderId="30" xfId="0" applyFont="1" applyFill="1" applyBorder="1" applyAlignment="1">
      <alignment vertical="center"/>
    </xf>
    <xf numFmtId="3" fontId="16" fillId="50" borderId="0" xfId="0" applyNumberFormat="1" applyFont="1" applyFill="1" applyBorder="1" applyAlignment="1">
      <alignment vertical="center"/>
    </xf>
    <xf numFmtId="3" fontId="16" fillId="50" borderId="17" xfId="0" applyNumberFormat="1" applyFont="1" applyFill="1" applyBorder="1" applyAlignment="1">
      <alignment vertical="center"/>
    </xf>
    <xf numFmtId="0" fontId="10" fillId="50" borderId="17" xfId="0" applyFont="1" applyFill="1" applyBorder="1" applyAlignment="1">
      <alignment vertical="center"/>
    </xf>
    <xf numFmtId="0" fontId="10" fillId="50" borderId="0" xfId="0" applyFont="1" applyFill="1" applyBorder="1" applyAlignment="1">
      <alignment vertical="center"/>
    </xf>
    <xf numFmtId="0" fontId="10" fillId="50" borderId="30" xfId="0" applyFont="1" applyFill="1" applyBorder="1" applyAlignment="1">
      <alignment vertical="center"/>
    </xf>
    <xf numFmtId="3" fontId="17" fillId="50" borderId="0" xfId="0" applyNumberFormat="1" applyFont="1" applyFill="1" applyBorder="1" applyAlignment="1">
      <alignment vertical="center"/>
    </xf>
    <xf numFmtId="3" fontId="17" fillId="50" borderId="17" xfId="0" applyNumberFormat="1" applyFont="1" applyFill="1" applyBorder="1" applyAlignment="1">
      <alignment vertical="center"/>
    </xf>
    <xf numFmtId="165" fontId="14" fillId="50" borderId="0" xfId="379" applyNumberFormat="1" applyFont="1" applyFill="1" applyBorder="1" applyAlignment="1">
      <alignment vertical="center"/>
    </xf>
    <xf numFmtId="165" fontId="14" fillId="50" borderId="17" xfId="379" applyNumberFormat="1" applyFont="1" applyFill="1" applyBorder="1" applyAlignment="1">
      <alignment vertical="center"/>
    </xf>
    <xf numFmtId="3" fontId="16" fillId="50" borderId="23" xfId="0" applyNumberFormat="1" applyFont="1" applyFill="1" applyBorder="1" applyAlignment="1">
      <alignment horizontal="right" vertical="center"/>
    </xf>
    <xf numFmtId="3" fontId="16" fillId="50" borderId="15" xfId="0" applyNumberFormat="1" applyFont="1" applyFill="1" applyBorder="1" applyAlignment="1">
      <alignment horizontal="right" vertical="center"/>
    </xf>
    <xf numFmtId="3" fontId="14" fillId="50" borderId="0" xfId="0" applyNumberFormat="1" applyFont="1" applyFill="1" applyBorder="1" applyAlignment="1">
      <alignment horizontal="right" vertical="center"/>
    </xf>
    <xf numFmtId="3" fontId="14" fillId="50" borderId="17" xfId="0" applyNumberFormat="1" applyFont="1" applyFill="1" applyBorder="1" applyAlignment="1">
      <alignment horizontal="right" vertical="center"/>
    </xf>
    <xf numFmtId="3" fontId="14" fillId="50" borderId="17" xfId="0" quotePrefix="1" applyNumberFormat="1" applyFont="1" applyFill="1" applyBorder="1" applyAlignment="1">
      <alignment horizontal="right" vertical="center"/>
    </xf>
    <xf numFmtId="3" fontId="16" fillId="50" borderId="0" xfId="0" applyNumberFormat="1" applyFont="1" applyFill="1" applyBorder="1" applyAlignment="1">
      <alignment horizontal="right" vertical="center"/>
    </xf>
    <xf numFmtId="3" fontId="16" fillId="50" borderId="17" xfId="0" applyNumberFormat="1" applyFont="1" applyFill="1" applyBorder="1" applyAlignment="1">
      <alignment horizontal="right" vertical="center"/>
    </xf>
    <xf numFmtId="3" fontId="16" fillId="50" borderId="23" xfId="0" applyNumberFormat="1" applyFont="1" applyFill="1" applyBorder="1" applyAlignment="1">
      <alignment vertical="center"/>
    </xf>
    <xf numFmtId="3" fontId="16" fillId="50" borderId="15" xfId="0" applyNumberFormat="1" applyFont="1" applyFill="1" applyBorder="1" applyAlignment="1">
      <alignment vertical="center"/>
    </xf>
    <xf numFmtId="165" fontId="14" fillId="50" borderId="0" xfId="379" applyNumberFormat="1" applyFont="1" applyFill="1" applyBorder="1" applyAlignment="1">
      <alignment horizontal="right" vertical="center"/>
    </xf>
    <xf numFmtId="165" fontId="14" fillId="50" borderId="17" xfId="379" applyNumberFormat="1" applyFont="1" applyFill="1" applyBorder="1" applyAlignment="1">
      <alignment horizontal="right" vertical="center"/>
    </xf>
    <xf numFmtId="165" fontId="14" fillId="50" borderId="0" xfId="379" quotePrefix="1" applyNumberFormat="1" applyFont="1" applyFill="1" applyBorder="1" applyAlignment="1">
      <alignment horizontal="right" vertical="center"/>
    </xf>
    <xf numFmtId="165" fontId="14" fillId="50" borderId="17" xfId="379" quotePrefix="1" applyNumberFormat="1" applyFont="1" applyFill="1" applyBorder="1" applyAlignment="1">
      <alignment horizontal="right" vertical="center"/>
    </xf>
    <xf numFmtId="165" fontId="14" fillId="50" borderId="23" xfId="379" applyNumberFormat="1" applyFont="1" applyFill="1" applyBorder="1" applyAlignment="1">
      <alignment horizontal="right" vertical="center"/>
    </xf>
    <xf numFmtId="165" fontId="14" fillId="50" borderId="15" xfId="379" applyNumberFormat="1" applyFont="1" applyFill="1" applyBorder="1" applyAlignment="1">
      <alignment horizontal="right" vertical="center"/>
    </xf>
    <xf numFmtId="9" fontId="14" fillId="50" borderId="23" xfId="379" applyFont="1" applyFill="1" applyBorder="1" applyAlignment="1">
      <alignment vertical="center"/>
    </xf>
    <xf numFmtId="2" fontId="14" fillId="50" borderId="0" xfId="0" applyNumberFormat="1" applyFont="1" applyFill="1" applyBorder="1" applyAlignment="1">
      <alignment vertical="center"/>
    </xf>
    <xf numFmtId="2" fontId="14" fillId="50" borderId="17" xfId="0" applyNumberFormat="1" applyFont="1" applyFill="1" applyBorder="1" applyAlignment="1">
      <alignment vertical="center"/>
    </xf>
    <xf numFmtId="0" fontId="14" fillId="50" borderId="23" xfId="0" applyFont="1" applyFill="1" applyBorder="1" applyAlignment="1">
      <alignment vertical="center"/>
    </xf>
    <xf numFmtId="0" fontId="14" fillId="50" borderId="15" xfId="0" applyFont="1" applyFill="1" applyBorder="1" applyAlignment="1">
      <alignment vertical="center"/>
    </xf>
    <xf numFmtId="0" fontId="16" fillId="50" borderId="23" xfId="0" applyFont="1" applyFill="1" applyBorder="1" applyAlignment="1">
      <alignment vertical="center"/>
    </xf>
    <xf numFmtId="0" fontId="16" fillId="50" borderId="15" xfId="0" applyFont="1" applyFill="1" applyBorder="1" applyAlignment="1">
      <alignment vertical="center"/>
    </xf>
    <xf numFmtId="0" fontId="8" fillId="0" borderId="17" xfId="0" applyFont="1" applyFill="1" applyBorder="1" applyAlignment="1">
      <alignment vertical="center"/>
    </xf>
    <xf numFmtId="0" fontId="8" fillId="0" borderId="0" xfId="0" applyFont="1" applyFill="1" applyBorder="1" applyAlignment="1">
      <alignment vertical="center"/>
    </xf>
    <xf numFmtId="0" fontId="8" fillId="0" borderId="30" xfId="0" applyFont="1" applyFill="1" applyBorder="1" applyAlignment="1">
      <alignment vertical="center"/>
    </xf>
    <xf numFmtId="9" fontId="2" fillId="50" borderId="17" xfId="379" applyFont="1" applyFill="1" applyBorder="1" applyAlignment="1">
      <alignment vertical="center"/>
    </xf>
    <xf numFmtId="9" fontId="2" fillId="50" borderId="0" xfId="379" applyFont="1" applyFill="1" applyBorder="1" applyAlignment="1">
      <alignment vertical="center"/>
    </xf>
    <xf numFmtId="9" fontId="2" fillId="50" borderId="30" xfId="379" applyFont="1" applyFill="1" applyBorder="1" applyAlignment="1">
      <alignment vertical="center"/>
    </xf>
    <xf numFmtId="0" fontId="10" fillId="50" borderId="0" xfId="316" applyFont="1" applyFill="1" applyBorder="1" applyAlignment="1">
      <alignment vertical="top" wrapText="1"/>
    </xf>
    <xf numFmtId="3" fontId="11" fillId="50" borderId="0" xfId="316" applyNumberFormat="1" applyFont="1" applyFill="1" applyBorder="1" applyAlignment="1"/>
    <xf numFmtId="3" fontId="2" fillId="50" borderId="0" xfId="316" applyNumberFormat="1" applyFont="1" applyFill="1" applyBorder="1" applyAlignment="1"/>
    <xf numFmtId="3" fontId="8" fillId="50" borderId="0" xfId="316" applyNumberFormat="1" applyFont="1" applyFill="1" applyBorder="1" applyAlignment="1" applyProtection="1">
      <alignment horizontal="right"/>
    </xf>
    <xf numFmtId="3" fontId="8" fillId="50" borderId="0" xfId="316" applyNumberFormat="1" applyFont="1" applyFill="1" applyBorder="1"/>
    <xf numFmtId="0" fontId="2" fillId="50" borderId="0" xfId="0" applyFont="1" applyFill="1" applyBorder="1" applyAlignment="1"/>
    <xf numFmtId="0" fontId="2" fillId="50" borderId="23" xfId="316" applyNumberFormat="1" applyFont="1" applyFill="1" applyBorder="1"/>
    <xf numFmtId="3" fontId="2" fillId="50" borderId="23" xfId="316" applyNumberFormat="1" applyFont="1" applyFill="1" applyBorder="1" applyAlignment="1" applyProtection="1">
      <alignment horizontal="right"/>
    </xf>
    <xf numFmtId="3" fontId="2" fillId="50" borderId="23" xfId="316" applyNumberFormat="1" applyFont="1" applyFill="1" applyBorder="1" applyAlignment="1">
      <alignment horizontal="right"/>
    </xf>
    <xf numFmtId="3" fontId="2" fillId="50" borderId="23" xfId="316" applyNumberFormat="1" applyFont="1" applyFill="1" applyBorder="1" applyAlignment="1"/>
    <xf numFmtId="3" fontId="2" fillId="50" borderId="23" xfId="316" applyNumberFormat="1" applyFont="1" applyFill="1" applyBorder="1"/>
    <xf numFmtId="4" fontId="2" fillId="0" borderId="0" xfId="0" applyNumberFormat="1" applyFont="1" applyFill="1" applyBorder="1" applyAlignment="1"/>
    <xf numFmtId="0" fontId="8" fillId="50" borderId="30" xfId="0" applyNumberFormat="1" applyFont="1" applyFill="1" applyBorder="1" applyAlignment="1">
      <alignment vertical="center"/>
    </xf>
    <xf numFmtId="0" fontId="2" fillId="50" borderId="30" xfId="0" applyNumberFormat="1" applyFont="1" applyFill="1" applyBorder="1" applyAlignment="1">
      <alignment vertical="center"/>
    </xf>
    <xf numFmtId="0" fontId="2" fillId="50" borderId="31" xfId="0" applyNumberFormat="1" applyFont="1" applyFill="1" applyBorder="1" applyAlignment="1">
      <alignment vertical="center"/>
    </xf>
    <xf numFmtId="0" fontId="10" fillId="50" borderId="30" xfId="0" applyNumberFormat="1" applyFont="1" applyFill="1" applyBorder="1" applyAlignment="1">
      <alignment vertical="center"/>
    </xf>
    <xf numFmtId="0" fontId="8" fillId="50" borderId="31" xfId="0" applyNumberFormat="1" applyFont="1" applyFill="1" applyBorder="1" applyAlignment="1">
      <alignment vertical="center"/>
    </xf>
    <xf numFmtId="0" fontId="8" fillId="50" borderId="31" xfId="0" applyFont="1" applyFill="1" applyBorder="1" applyAlignment="1">
      <alignment vertical="center"/>
    </xf>
    <xf numFmtId="0" fontId="2" fillId="0" borderId="30" xfId="0" applyNumberFormat="1" applyFont="1" applyBorder="1"/>
    <xf numFmtId="3" fontId="2" fillId="50" borderId="31" xfId="316" applyNumberFormat="1" applyFont="1" applyFill="1" applyBorder="1" applyAlignment="1" applyProtection="1">
      <alignment horizontal="right"/>
    </xf>
    <xf numFmtId="3" fontId="8" fillId="50" borderId="30" xfId="316" applyNumberFormat="1" applyFont="1" applyFill="1" applyBorder="1" applyAlignment="1" applyProtection="1">
      <alignment horizontal="right"/>
    </xf>
    <xf numFmtId="3" fontId="2" fillId="50" borderId="31" xfId="316" applyNumberFormat="1" applyFont="1" applyFill="1" applyBorder="1" applyAlignment="1">
      <alignment horizontal="right"/>
    </xf>
    <xf numFmtId="3" fontId="2" fillId="50" borderId="31" xfId="316" applyNumberFormat="1" applyFont="1" applyFill="1" applyBorder="1"/>
    <xf numFmtId="3" fontId="8" fillId="50" borderId="30" xfId="316" applyNumberFormat="1" applyFont="1" applyFill="1" applyBorder="1"/>
    <xf numFmtId="0" fontId="18" fillId="50" borderId="17" xfId="0" applyFont="1" applyFill="1" applyBorder="1" applyAlignment="1">
      <alignment vertical="center"/>
    </xf>
    <xf numFmtId="0" fontId="3" fillId="50" borderId="0" xfId="0" applyFont="1" applyFill="1" applyBorder="1" applyAlignment="1">
      <alignment vertical="center"/>
    </xf>
    <xf numFmtId="0" fontId="3" fillId="50" borderId="30" xfId="0" applyFont="1" applyFill="1" applyBorder="1" applyAlignment="1">
      <alignment vertical="center"/>
    </xf>
    <xf numFmtId="0" fontId="3" fillId="50" borderId="17" xfId="0" applyFont="1" applyFill="1" applyBorder="1" applyAlignment="1">
      <alignment vertical="center"/>
    </xf>
    <xf numFmtId="3" fontId="2" fillId="50" borderId="0" xfId="0" applyNumberFormat="1" applyFont="1" applyFill="1" applyBorder="1" applyAlignment="1"/>
    <xf numFmtId="3" fontId="2" fillId="50" borderId="23" xfId="0" applyNumberFormat="1" applyFont="1" applyFill="1" applyBorder="1" applyAlignment="1"/>
    <xf numFmtId="3" fontId="8" fillId="50" borderId="0" xfId="0" applyNumberFormat="1" applyFont="1" applyFill="1" applyBorder="1" applyAlignment="1"/>
    <xf numFmtId="3" fontId="9" fillId="50" borderId="0" xfId="0" applyNumberFormat="1" applyFont="1" applyFill="1" applyBorder="1" applyAlignment="1"/>
    <xf numFmtId="3" fontId="8" fillId="50" borderId="23" xfId="0" applyNumberFormat="1" applyFont="1" applyFill="1" applyBorder="1" applyAlignment="1">
      <alignment horizontal="right"/>
    </xf>
    <xf numFmtId="3" fontId="2" fillId="50" borderId="0" xfId="0" quotePrefix="1" applyNumberFormat="1" applyFont="1" applyFill="1" applyBorder="1" applyAlignment="1">
      <alignment horizontal="right"/>
    </xf>
    <xf numFmtId="3" fontId="8" fillId="50" borderId="23" xfId="0" applyNumberFormat="1" applyFont="1" applyFill="1" applyBorder="1" applyAlignment="1"/>
    <xf numFmtId="2" fontId="2" fillId="50" borderId="0" xfId="0" applyNumberFormat="1" applyFont="1" applyFill="1" applyBorder="1" applyAlignment="1"/>
    <xf numFmtId="0" fontId="8" fillId="50" borderId="23" xfId="0" applyFont="1" applyFill="1" applyBorder="1" applyAlignment="1"/>
    <xf numFmtId="2" fontId="10" fillId="50" borderId="0" xfId="351" applyNumberFormat="1" applyFont="1" applyFill="1" applyBorder="1" applyAlignment="1">
      <alignment horizontal="right"/>
    </xf>
    <xf numFmtId="3" fontId="2" fillId="42" borderId="23" xfId="351" applyNumberFormat="1" applyFont="1" applyFill="1" applyBorder="1" applyAlignment="1">
      <alignment horizontal="right"/>
    </xf>
    <xf numFmtId="3" fontId="2" fillId="42" borderId="23" xfId="351" applyNumberFormat="1" applyFont="1" applyFill="1" applyBorder="1"/>
    <xf numFmtId="4" fontId="2" fillId="42" borderId="23" xfId="351" applyNumberFormat="1" applyFont="1" applyFill="1" applyBorder="1"/>
    <xf numFmtId="3" fontId="19" fillId="42" borderId="23" xfId="351" applyNumberFormat="1" applyFont="1" applyFill="1" applyBorder="1" applyAlignment="1">
      <alignment horizontal="right"/>
    </xf>
    <xf numFmtId="0" fontId="11" fillId="42" borderId="0" xfId="316" applyNumberFormat="1" applyFont="1" applyFill="1" applyBorder="1" applyAlignment="1">
      <alignment horizontal="left"/>
    </xf>
    <xf numFmtId="0" fontId="8" fillId="42" borderId="0" xfId="316" applyFont="1" applyFill="1" applyBorder="1" applyAlignment="1">
      <alignment horizontal="right"/>
    </xf>
    <xf numFmtId="0" fontId="8" fillId="42" borderId="30" xfId="316" applyFont="1" applyFill="1" applyBorder="1" applyAlignment="1">
      <alignment horizontal="right"/>
    </xf>
    <xf numFmtId="4" fontId="2" fillId="50" borderId="0" xfId="351" applyNumberFormat="1" applyFont="1" applyFill="1" applyBorder="1"/>
    <xf numFmtId="0" fontId="8" fillId="50" borderId="23" xfId="351" applyFont="1" applyFill="1" applyBorder="1" applyAlignment="1">
      <alignment horizontal="right"/>
    </xf>
    <xf numFmtId="0" fontId="8" fillId="50" borderId="0" xfId="0" applyFont="1" applyFill="1" applyBorder="1" applyAlignment="1">
      <alignment horizontal="right"/>
    </xf>
    <xf numFmtId="3" fontId="2" fillId="50" borderId="0" xfId="351" applyNumberFormat="1" applyFont="1" applyFill="1" applyBorder="1" applyAlignment="1">
      <alignment horizontal="right"/>
    </xf>
    <xf numFmtId="3" fontId="19" fillId="50" borderId="0" xfId="351" applyNumberFormat="1" applyFont="1" applyFill="1" applyBorder="1" applyAlignment="1">
      <alignment horizontal="right"/>
    </xf>
    <xf numFmtId="0" fontId="2" fillId="50" borderId="0" xfId="351" applyFont="1" applyFill="1" applyBorder="1" applyAlignment="1">
      <alignment horizontal="right"/>
    </xf>
    <xf numFmtId="3" fontId="2" fillId="50" borderId="0" xfId="351" applyNumberFormat="1" applyFont="1" applyFill="1" applyAlignment="1">
      <alignment vertical="top" wrapText="1"/>
    </xf>
    <xf numFmtId="0" fontId="2" fillId="50" borderId="0" xfId="351" applyFont="1" applyFill="1"/>
    <xf numFmtId="0" fontId="2" fillId="50" borderId="0" xfId="351" applyFont="1" applyFill="1" applyBorder="1"/>
    <xf numFmtId="3" fontId="2" fillId="50" borderId="0" xfId="351" applyNumberFormat="1" applyFont="1" applyFill="1" applyBorder="1" applyAlignment="1">
      <alignment vertical="top" wrapText="1"/>
    </xf>
    <xf numFmtId="3" fontId="2" fillId="50" borderId="0" xfId="351" applyNumberFormat="1" applyFont="1" applyFill="1" applyBorder="1" applyAlignment="1">
      <alignment horizontal="right" vertical="top" wrapText="1"/>
    </xf>
    <xf numFmtId="165" fontId="19" fillId="50" borderId="0" xfId="379" applyNumberFormat="1" applyFont="1" applyFill="1" applyBorder="1" applyAlignment="1">
      <alignment horizontal="right"/>
    </xf>
    <xf numFmtId="3" fontId="2" fillId="50" borderId="0" xfId="351" applyNumberFormat="1" applyFont="1" applyFill="1"/>
    <xf numFmtId="3" fontId="2" fillId="50" borderId="0" xfId="351" applyNumberFormat="1" applyFont="1" applyFill="1" applyBorder="1"/>
    <xf numFmtId="165" fontId="10" fillId="50" borderId="0" xfId="379" applyNumberFormat="1" applyFont="1" applyFill="1" applyBorder="1"/>
    <xf numFmtId="165" fontId="19" fillId="50" borderId="0" xfId="379" applyNumberFormat="1" applyFont="1" applyFill="1" applyBorder="1"/>
    <xf numFmtId="3" fontId="2" fillId="50" borderId="0" xfId="0" applyNumberFormat="1" applyFont="1" applyFill="1" applyBorder="1" applyAlignment="1">
      <alignment horizontal="right" vertical="top" wrapText="1"/>
    </xf>
    <xf numFmtId="0" fontId="2" fillId="50" borderId="0" xfId="351" applyNumberFormat="1" applyFont="1" applyFill="1" applyBorder="1" applyAlignment="1">
      <alignment horizontal="right"/>
    </xf>
    <xf numFmtId="3" fontId="2" fillId="50" borderId="0" xfId="351" applyNumberFormat="1" applyFont="1" applyFill="1" applyAlignment="1">
      <alignment horizontal="right"/>
    </xf>
    <xf numFmtId="3" fontId="19" fillId="50" borderId="0" xfId="351" applyNumberFormat="1" applyFont="1" applyFill="1" applyBorder="1" applyAlignment="1">
      <alignment vertical="top" wrapText="1"/>
    </xf>
    <xf numFmtId="2" fontId="2" fillId="50" borderId="0" xfId="351" applyNumberFormat="1" applyFont="1" applyFill="1" applyBorder="1" applyAlignment="1">
      <alignment horizontal="right"/>
    </xf>
    <xf numFmtId="2" fontId="2" fillId="50" borderId="0" xfId="351" applyNumberFormat="1" applyFont="1" applyFill="1" applyBorder="1" applyAlignment="1">
      <alignment vertical="top" wrapText="1"/>
    </xf>
    <xf numFmtId="2" fontId="19" fillId="50" borderId="0" xfId="351" applyNumberFormat="1" applyFont="1" applyFill="1" applyBorder="1" applyAlignment="1">
      <alignment vertical="top" wrapText="1"/>
    </xf>
    <xf numFmtId="2" fontId="2" fillId="50" borderId="0" xfId="0" applyNumberFormat="1" applyFont="1" applyFill="1" applyBorder="1" applyAlignment="1">
      <alignment horizontal="right" vertical="top" wrapText="1"/>
    </xf>
    <xf numFmtId="3" fontId="10" fillId="0" borderId="0" xfId="0" applyNumberFormat="1" applyFont="1" applyFill="1" applyBorder="1"/>
    <xf numFmtId="0" fontId="12" fillId="50" borderId="0" xfId="0" applyFont="1" applyFill="1" applyBorder="1"/>
    <xf numFmtId="165" fontId="12" fillId="50" borderId="0" xfId="379" applyNumberFormat="1" applyFont="1" applyFill="1" applyBorder="1"/>
    <xf numFmtId="165" fontId="12" fillId="50" borderId="0" xfId="379" applyNumberFormat="1" applyFont="1" applyFill="1" applyBorder="1" applyAlignment="1">
      <alignment horizontal="right"/>
    </xf>
    <xf numFmtId="3" fontId="12" fillId="0" borderId="0" xfId="0" applyNumberFormat="1" applyFont="1" applyFill="1" applyBorder="1"/>
    <xf numFmtId="0" fontId="2" fillId="50" borderId="0" xfId="0" applyFont="1" applyFill="1" applyBorder="1" applyAlignment="1">
      <alignment vertical="top" wrapText="1"/>
    </xf>
    <xf numFmtId="2" fontId="2" fillId="50" borderId="0" xfId="351" applyNumberFormat="1" applyFont="1" applyFill="1" applyAlignment="1">
      <alignment horizontal="right"/>
    </xf>
    <xf numFmtId="2" fontId="2" fillId="50" borderId="0" xfId="351" applyNumberFormat="1" applyFont="1" applyFill="1"/>
    <xf numFmtId="2" fontId="19" fillId="50" borderId="0" xfId="351" applyNumberFormat="1" applyFont="1" applyFill="1"/>
    <xf numFmtId="2" fontId="19" fillId="50" borderId="0" xfId="351" applyNumberFormat="1" applyFont="1" applyFill="1" applyAlignment="1">
      <alignment horizontal="right"/>
    </xf>
    <xf numFmtId="2" fontId="2" fillId="50" borderId="0" xfId="0" applyNumberFormat="1" applyFont="1" applyFill="1" applyAlignment="1">
      <alignment horizontal="right"/>
    </xf>
    <xf numFmtId="2" fontId="19" fillId="50" borderId="0" xfId="351" applyNumberFormat="1" applyFont="1" applyFill="1" applyBorder="1" applyAlignment="1">
      <alignment horizontal="right"/>
    </xf>
    <xf numFmtId="2" fontId="2" fillId="50" borderId="0" xfId="0" applyNumberFormat="1" applyFont="1" applyFill="1" applyBorder="1" applyAlignment="1">
      <alignment horizontal="right"/>
    </xf>
    <xf numFmtId="165" fontId="2" fillId="50" borderId="0" xfId="379" applyNumberFormat="1" applyFont="1" applyFill="1" applyAlignment="1">
      <alignment horizontal="right"/>
    </xf>
    <xf numFmtId="10" fontId="2" fillId="50" borderId="0" xfId="351" applyNumberFormat="1" applyFont="1" applyFill="1" applyBorder="1"/>
    <xf numFmtId="165" fontId="2" fillId="50" borderId="0" xfId="379" applyNumberFormat="1" applyFont="1" applyFill="1"/>
    <xf numFmtId="165" fontId="19" fillId="50" borderId="0" xfId="379" applyNumberFormat="1" applyFont="1" applyFill="1"/>
    <xf numFmtId="165" fontId="19" fillId="50" borderId="0" xfId="379" applyNumberFormat="1" applyFont="1" applyFill="1" applyAlignment="1">
      <alignment horizontal="right"/>
    </xf>
    <xf numFmtId="3" fontId="2" fillId="0" borderId="0" xfId="0" applyNumberFormat="1" applyFont="1" applyFill="1" applyBorder="1" applyAlignment="1">
      <alignment horizontal="right"/>
    </xf>
    <xf numFmtId="3" fontId="20" fillId="50" borderId="0" xfId="351" applyNumberFormat="1" applyFont="1" applyFill="1" applyBorder="1"/>
    <xf numFmtId="3" fontId="6" fillId="50" borderId="0" xfId="0" applyNumberFormat="1" applyFont="1" applyFill="1" applyBorder="1"/>
    <xf numFmtId="1" fontId="2" fillId="50" borderId="0" xfId="351" applyNumberFormat="1" applyFont="1" applyFill="1" applyBorder="1" applyAlignment="1">
      <alignment horizontal="right"/>
    </xf>
    <xf numFmtId="1" fontId="2" fillId="50" borderId="0" xfId="351" applyNumberFormat="1" applyFont="1" applyFill="1"/>
    <xf numFmtId="1" fontId="19" fillId="50" borderId="0" xfId="351" applyNumberFormat="1" applyFont="1" applyFill="1"/>
    <xf numFmtId="1" fontId="19" fillId="50" borderId="0" xfId="351" applyNumberFormat="1" applyFont="1" applyFill="1" applyAlignment="1">
      <alignment horizontal="right"/>
    </xf>
    <xf numFmtId="0" fontId="2" fillId="50" borderId="0" xfId="351" applyNumberFormat="1" applyFont="1" applyFill="1" applyBorder="1"/>
    <xf numFmtId="167" fontId="2" fillId="50" borderId="0" xfId="351" applyNumberFormat="1" applyFont="1" applyFill="1" applyBorder="1"/>
    <xf numFmtId="167" fontId="19" fillId="50" borderId="0" xfId="351" applyNumberFormat="1" applyFont="1" applyFill="1" applyBorder="1"/>
    <xf numFmtId="167" fontId="2" fillId="50" borderId="0" xfId="0" applyNumberFormat="1" applyFont="1" applyFill="1" applyBorder="1" applyAlignment="1">
      <alignment horizontal="right"/>
    </xf>
    <xf numFmtId="0" fontId="2" fillId="50" borderId="23" xfId="351" applyFont="1" applyFill="1" applyBorder="1"/>
    <xf numFmtId="167" fontId="2" fillId="50" borderId="23" xfId="351" applyNumberFormat="1" applyFont="1" applyFill="1" applyBorder="1"/>
    <xf numFmtId="167" fontId="19" fillId="50" borderId="23" xfId="351" applyNumberFormat="1" applyFont="1" applyFill="1" applyBorder="1"/>
    <xf numFmtId="167" fontId="2" fillId="50" borderId="23" xfId="0" applyNumberFormat="1" applyFont="1" applyFill="1" applyBorder="1" applyAlignment="1">
      <alignment horizontal="right"/>
    </xf>
    <xf numFmtId="0" fontId="2" fillId="0" borderId="0" xfId="351" applyFont="1"/>
    <xf numFmtId="1" fontId="2" fillId="0" borderId="0" xfId="351" applyNumberFormat="1" applyFont="1" applyFill="1" applyBorder="1"/>
    <xf numFmtId="3" fontId="2" fillId="0" borderId="0" xfId="351" applyNumberFormat="1" applyFont="1" applyFill="1" applyBorder="1" applyAlignment="1">
      <alignment horizontal="right"/>
    </xf>
    <xf numFmtId="3" fontId="2" fillId="0" borderId="0" xfId="351" applyNumberFormat="1" applyFont="1" applyFill="1" applyBorder="1"/>
    <xf numFmtId="43" fontId="10" fillId="0" borderId="0" xfId="176" applyNumberFormat="1" applyFont="1" applyFill="1" applyBorder="1" applyAlignment="1">
      <alignment horizontal="right"/>
    </xf>
    <xf numFmtId="0" fontId="2" fillId="50" borderId="0" xfId="355" applyFont="1" applyFill="1" applyBorder="1" applyAlignment="1">
      <alignment vertical="top" wrapText="1"/>
    </xf>
    <xf numFmtId="0" fontId="10" fillId="50" borderId="0" xfId="355" applyFont="1" applyFill="1" applyBorder="1" applyAlignment="1">
      <alignment vertical="top" wrapText="1"/>
    </xf>
    <xf numFmtId="0" fontId="8" fillId="0" borderId="0" xfId="0" applyNumberFormat="1" applyFont="1" applyFill="1" applyBorder="1"/>
    <xf numFmtId="0" fontId="8" fillId="50" borderId="23" xfId="0" applyFont="1" applyFill="1" applyBorder="1" applyAlignment="1">
      <alignment horizontal="right"/>
    </xf>
    <xf numFmtId="0" fontId="8" fillId="50" borderId="23" xfId="355" applyFont="1" applyFill="1" applyBorder="1" applyAlignment="1">
      <alignment vertical="top" wrapText="1"/>
    </xf>
    <xf numFmtId="0" fontId="2" fillId="50" borderId="23" xfId="351" applyFont="1" applyFill="1" applyBorder="1" applyAlignment="1">
      <alignment horizontal="right"/>
    </xf>
    <xf numFmtId="3" fontId="2" fillId="50" borderId="23" xfId="351" applyNumberFormat="1" applyFont="1" applyFill="1" applyBorder="1" applyAlignment="1">
      <alignment vertical="top" wrapText="1"/>
    </xf>
    <xf numFmtId="3" fontId="19" fillId="50" borderId="23" xfId="351" applyNumberFormat="1" applyFont="1" applyFill="1" applyBorder="1" applyAlignment="1">
      <alignment horizontal="right" vertical="top" wrapText="1"/>
    </xf>
    <xf numFmtId="165" fontId="10" fillId="50" borderId="23" xfId="379" applyNumberFormat="1" applyFont="1" applyFill="1" applyBorder="1"/>
    <xf numFmtId="3" fontId="10" fillId="50" borderId="23" xfId="351" applyNumberFormat="1" applyFont="1" applyFill="1" applyBorder="1" applyAlignment="1">
      <alignment vertical="top" wrapText="1"/>
    </xf>
    <xf numFmtId="3" fontId="2" fillId="42" borderId="23" xfId="0" applyNumberFormat="1" applyFont="1" applyFill="1" applyBorder="1" applyAlignment="1">
      <alignment horizontal="right"/>
    </xf>
    <xf numFmtId="0" fontId="2" fillId="50" borderId="30" xfId="0" applyNumberFormat="1" applyFont="1" applyFill="1" applyBorder="1"/>
    <xf numFmtId="0" fontId="8" fillId="50" borderId="30" xfId="0" applyNumberFormat="1" applyFont="1" applyFill="1" applyBorder="1"/>
    <xf numFmtId="0" fontId="14" fillId="50" borderId="0" xfId="349" applyFont="1" applyFill="1" applyBorder="1" applyAlignment="1">
      <alignment horizontal="left"/>
    </xf>
    <xf numFmtId="0" fontId="8" fillId="50" borderId="33" xfId="316" applyFont="1" applyFill="1" applyBorder="1" applyAlignment="1">
      <alignment horizontal="right"/>
    </xf>
    <xf numFmtId="0" fontId="2" fillId="0" borderId="0" xfId="0" applyNumberFormat="1" applyFont="1"/>
    <xf numFmtId="0" fontId="3" fillId="50" borderId="34" xfId="0" applyFont="1" applyFill="1" applyBorder="1" applyAlignment="1">
      <alignment vertical="center"/>
    </xf>
    <xf numFmtId="0" fontId="2" fillId="0" borderId="0" xfId="0" applyNumberFormat="1" applyFont="1" applyBorder="1"/>
    <xf numFmtId="0" fontId="8" fillId="50" borderId="24" xfId="316" applyFont="1" applyFill="1" applyBorder="1" applyAlignment="1">
      <alignment horizontal="right"/>
    </xf>
    <xf numFmtId="0" fontId="2" fillId="0" borderId="0" xfId="0" applyNumberFormat="1" applyFont="1" applyBorder="1" applyAlignment="1">
      <alignment horizontal="right"/>
    </xf>
    <xf numFmtId="3" fontId="2" fillId="50" borderId="0" xfId="361" applyNumberFormat="1" applyFont="1" applyFill="1" applyBorder="1" applyAlignment="1">
      <alignment horizontal="right"/>
    </xf>
    <xf numFmtId="3" fontId="2" fillId="50" borderId="0" xfId="362" applyNumberFormat="1" applyFont="1" applyFill="1" applyBorder="1"/>
    <xf numFmtId="3" fontId="2" fillId="50" borderId="23" xfId="362" applyNumberFormat="1" applyFont="1" applyFill="1" applyBorder="1"/>
    <xf numFmtId="3" fontId="8" fillId="50" borderId="0" xfId="362" applyNumberFormat="1" applyFont="1" applyFill="1" applyBorder="1"/>
    <xf numFmtId="3" fontId="10" fillId="50" borderId="0" xfId="362" applyNumberFormat="1" applyFont="1" applyFill="1" applyBorder="1"/>
    <xf numFmtId="3" fontId="7" fillId="50" borderId="0" xfId="362" applyNumberFormat="1" applyFont="1" applyFill="1" applyBorder="1"/>
    <xf numFmtId="0" fontId="2" fillId="50" borderId="0" xfId="0" quotePrefix="1" applyNumberFormat="1" applyFont="1" applyFill="1" applyBorder="1" applyAlignment="1">
      <alignment horizontal="right"/>
    </xf>
    <xf numFmtId="3" fontId="2" fillId="50" borderId="0" xfId="0" applyNumberFormat="1" applyFont="1" applyFill="1" applyAlignment="1">
      <alignment horizontal="right"/>
    </xf>
    <xf numFmtId="3" fontId="2" fillId="50" borderId="0" xfId="362" applyNumberFormat="1" applyFont="1" applyFill="1"/>
    <xf numFmtId="3" fontId="2" fillId="50" borderId="0" xfId="362" quotePrefix="1" applyNumberFormat="1" applyFont="1" applyFill="1" applyBorder="1" applyAlignment="1">
      <alignment horizontal="right"/>
    </xf>
    <xf numFmtId="3" fontId="8" fillId="50" borderId="9" xfId="362" applyNumberFormat="1" applyFont="1" applyFill="1" applyBorder="1"/>
    <xf numFmtId="0" fontId="8" fillId="50" borderId="30" xfId="362" applyNumberFormat="1" applyFont="1" applyFill="1" applyBorder="1"/>
    <xf numFmtId="0" fontId="2" fillId="50" borderId="30" xfId="362" applyNumberFormat="1" applyFont="1" applyFill="1" applyBorder="1"/>
    <xf numFmtId="0" fontId="2" fillId="50" borderId="31" xfId="362" applyNumberFormat="1" applyFont="1" applyFill="1" applyBorder="1"/>
    <xf numFmtId="0" fontId="10" fillId="50" borderId="30" xfId="362" applyNumberFormat="1" applyFont="1" applyFill="1" applyBorder="1"/>
    <xf numFmtId="0" fontId="8" fillId="50" borderId="32" xfId="362" applyNumberFormat="1" applyFont="1" applyFill="1" applyBorder="1"/>
    <xf numFmtId="3" fontId="10" fillId="50" borderId="0" xfId="0" applyNumberFormat="1" applyFont="1" applyFill="1" applyBorder="1" applyAlignment="1"/>
    <xf numFmtId="0" fontId="10" fillId="50" borderId="0" xfId="0" applyFont="1" applyFill="1" applyBorder="1" applyAlignment="1">
      <alignment horizontal="left"/>
    </xf>
    <xf numFmtId="3" fontId="10" fillId="50" borderId="0" xfId="351" applyNumberFormat="1" applyFont="1" applyFill="1" applyBorder="1"/>
    <xf numFmtId="0" fontId="2" fillId="50" borderId="30" xfId="0" applyFont="1" applyFill="1" applyBorder="1" applyAlignment="1"/>
    <xf numFmtId="3" fontId="2" fillId="50" borderId="30" xfId="0" applyNumberFormat="1" applyFont="1" applyFill="1" applyBorder="1" applyAlignment="1"/>
    <xf numFmtId="3" fontId="2" fillId="50" borderId="31" xfId="0" applyNumberFormat="1" applyFont="1" applyFill="1" applyBorder="1" applyAlignment="1"/>
    <xf numFmtId="3" fontId="16" fillId="50" borderId="30" xfId="0" applyNumberFormat="1" applyFont="1" applyFill="1" applyBorder="1" applyAlignment="1">
      <alignment vertical="center"/>
    </xf>
    <xf numFmtId="3" fontId="9" fillId="50" borderId="30" xfId="0" applyNumberFormat="1" applyFont="1" applyFill="1" applyBorder="1" applyAlignment="1"/>
    <xf numFmtId="3" fontId="17" fillId="50" borderId="30" xfId="0" applyNumberFormat="1" applyFont="1" applyFill="1" applyBorder="1" applyAlignment="1">
      <alignment vertical="center"/>
    </xf>
    <xf numFmtId="165" fontId="2" fillId="50" borderId="30" xfId="379" applyNumberFormat="1" applyFont="1" applyFill="1" applyBorder="1" applyAlignment="1"/>
    <xf numFmtId="3" fontId="8" fillId="50" borderId="31" xfId="0" applyNumberFormat="1" applyFont="1" applyFill="1" applyBorder="1" applyAlignment="1">
      <alignment horizontal="right"/>
    </xf>
    <xf numFmtId="3" fontId="2" fillId="50" borderId="30" xfId="0" applyNumberFormat="1" applyFont="1" applyFill="1" applyBorder="1" applyAlignment="1">
      <alignment horizontal="right"/>
    </xf>
    <xf numFmtId="3" fontId="2" fillId="50" borderId="30" xfId="0" quotePrefix="1" applyNumberFormat="1" applyFont="1" applyFill="1" applyBorder="1" applyAlignment="1">
      <alignment horizontal="right"/>
    </xf>
    <xf numFmtId="3" fontId="16" fillId="50" borderId="30" xfId="0" applyNumberFormat="1" applyFont="1" applyFill="1" applyBorder="1" applyAlignment="1">
      <alignment horizontal="right" vertical="center"/>
    </xf>
    <xf numFmtId="3" fontId="8" fillId="50" borderId="31" xfId="0" applyNumberFormat="1" applyFont="1" applyFill="1" applyBorder="1" applyAlignment="1"/>
    <xf numFmtId="165" fontId="14" fillId="50" borderId="30" xfId="379" applyNumberFormat="1" applyFont="1" applyFill="1" applyBorder="1" applyAlignment="1">
      <alignment horizontal="right" vertical="center"/>
    </xf>
    <xf numFmtId="165" fontId="14" fillId="50" borderId="30" xfId="379" quotePrefix="1" applyNumberFormat="1" applyFont="1" applyFill="1" applyBorder="1" applyAlignment="1">
      <alignment horizontal="right" vertical="center"/>
    </xf>
    <xf numFmtId="165" fontId="14" fillId="50" borderId="31" xfId="379" applyNumberFormat="1" applyFont="1" applyFill="1" applyBorder="1" applyAlignment="1">
      <alignment horizontal="right" vertical="center"/>
    </xf>
    <xf numFmtId="165" fontId="14" fillId="50" borderId="30" xfId="379" applyNumberFormat="1" applyFont="1" applyFill="1" applyBorder="1" applyAlignment="1">
      <alignment vertical="center"/>
    </xf>
    <xf numFmtId="3" fontId="10" fillId="50" borderId="30" xfId="0" applyNumberFormat="1" applyFont="1" applyFill="1" applyBorder="1" applyAlignment="1"/>
    <xf numFmtId="9" fontId="14" fillId="50" borderId="31" xfId="379" applyFont="1" applyFill="1" applyBorder="1" applyAlignment="1">
      <alignment vertical="center"/>
    </xf>
    <xf numFmtId="3" fontId="14" fillId="50" borderId="30" xfId="0" applyNumberFormat="1" applyFont="1" applyFill="1" applyBorder="1" applyAlignment="1">
      <alignment vertical="center"/>
    </xf>
    <xf numFmtId="2" fontId="2" fillId="50" borderId="30" xfId="0" applyNumberFormat="1" applyFont="1" applyFill="1" applyBorder="1" applyAlignment="1"/>
    <xf numFmtId="3" fontId="14" fillId="50" borderId="31" xfId="0" applyNumberFormat="1" applyFont="1" applyFill="1" applyBorder="1" applyAlignment="1">
      <alignment vertical="center"/>
    </xf>
    <xf numFmtId="0" fontId="2" fillId="50" borderId="31" xfId="0" applyFont="1" applyFill="1" applyBorder="1" applyAlignment="1"/>
    <xf numFmtId="3" fontId="8" fillId="50" borderId="30" xfId="0" applyNumberFormat="1" applyFont="1" applyFill="1" applyBorder="1" applyAlignment="1"/>
    <xf numFmtId="0" fontId="14" fillId="50" borderId="31" xfId="0" applyFont="1" applyFill="1" applyBorder="1" applyAlignment="1">
      <alignment vertical="center"/>
    </xf>
    <xf numFmtId="0" fontId="14" fillId="50" borderId="30" xfId="0" applyFont="1" applyFill="1" applyBorder="1" applyAlignment="1">
      <alignment vertical="center"/>
    </xf>
    <xf numFmtId="0" fontId="8" fillId="50" borderId="31" xfId="0" applyFont="1" applyFill="1" applyBorder="1" applyAlignment="1"/>
    <xf numFmtId="0" fontId="0" fillId="0" borderId="0" xfId="0" applyAlignment="1">
      <alignment horizontal="right"/>
    </xf>
    <xf numFmtId="168" fontId="2" fillId="50" borderId="0" xfId="0" applyNumberFormat="1" applyFont="1" applyFill="1" applyBorder="1" applyAlignment="1" applyProtection="1">
      <alignment horizontal="right"/>
      <protection locked="0"/>
    </xf>
    <xf numFmtId="168" fontId="2" fillId="50" borderId="23" xfId="0" applyNumberFormat="1" applyFont="1" applyFill="1" applyBorder="1" applyAlignment="1" applyProtection="1">
      <alignment horizontal="right"/>
      <protection locked="0"/>
    </xf>
    <xf numFmtId="0" fontId="8" fillId="42" borderId="0" xfId="0" applyFont="1" applyFill="1"/>
    <xf numFmtId="0" fontId="0" fillId="42" borderId="0" xfId="0" applyFill="1"/>
    <xf numFmtId="0" fontId="105" fillId="52" borderId="0" xfId="0" applyFont="1" applyFill="1"/>
    <xf numFmtId="0" fontId="105" fillId="52" borderId="0" xfId="0" applyFont="1" applyFill="1" applyBorder="1" applyAlignment="1">
      <alignment vertical="center"/>
    </xf>
    <xf numFmtId="0" fontId="106" fillId="53" borderId="0" xfId="257" applyFont="1" applyFill="1" applyAlignment="1" applyProtection="1"/>
    <xf numFmtId="0" fontId="105" fillId="52" borderId="0" xfId="0" applyNumberFormat="1" applyFont="1" applyFill="1"/>
    <xf numFmtId="0" fontId="107" fillId="52" borderId="0" xfId="0" applyFont="1" applyFill="1" applyBorder="1"/>
    <xf numFmtId="0" fontId="107" fillId="52" borderId="30" xfId="0" applyFont="1" applyFill="1" applyBorder="1"/>
    <xf numFmtId="0" fontId="107" fillId="52" borderId="0" xfId="332" applyNumberFormat="1" applyFont="1" applyFill="1" applyBorder="1"/>
    <xf numFmtId="0" fontId="105" fillId="52" borderId="0" xfId="0" applyFont="1" applyFill="1" applyBorder="1"/>
    <xf numFmtId="0" fontId="107" fillId="52" borderId="0" xfId="0" applyFont="1" applyFill="1" applyBorder="1" applyAlignment="1">
      <alignment vertical="center"/>
    </xf>
    <xf numFmtId="0" fontId="107" fillId="52" borderId="30" xfId="0" applyFont="1" applyFill="1" applyBorder="1" applyAlignment="1">
      <alignment vertical="center"/>
    </xf>
    <xf numFmtId="0" fontId="105" fillId="52" borderId="0" xfId="0" applyFont="1" applyFill="1" applyBorder="1" applyAlignment="1">
      <alignment horizontal="left" vertical="center"/>
    </xf>
    <xf numFmtId="0" fontId="8" fillId="54" borderId="30" xfId="0" applyFont="1" applyFill="1" applyBorder="1" applyAlignment="1">
      <alignment horizontal="right" vertical="center"/>
    </xf>
    <xf numFmtId="0" fontId="8" fillId="54" borderId="17" xfId="0" applyFont="1" applyFill="1" applyBorder="1" applyAlignment="1">
      <alignment horizontal="right" vertical="center"/>
    </xf>
    <xf numFmtId="0" fontId="8" fillId="54" borderId="0" xfId="0" applyFont="1" applyFill="1" applyBorder="1" applyAlignment="1">
      <alignment horizontal="right" vertical="center"/>
    </xf>
    <xf numFmtId="0" fontId="8" fillId="54" borderId="0" xfId="0" applyFont="1" applyFill="1" applyBorder="1" applyAlignment="1">
      <alignment horizontal="center" vertical="center"/>
    </xf>
    <xf numFmtId="0" fontId="8" fillId="54" borderId="30" xfId="0" applyFont="1" applyFill="1" applyBorder="1" applyAlignment="1">
      <alignment horizontal="center" vertical="center"/>
    </xf>
    <xf numFmtId="0" fontId="2" fillId="54" borderId="31" xfId="0" applyFont="1" applyFill="1" applyBorder="1" applyAlignment="1">
      <alignment horizontal="left" vertical="center"/>
    </xf>
    <xf numFmtId="0" fontId="8" fillId="54" borderId="15" xfId="0" applyFont="1" applyFill="1" applyBorder="1" applyAlignment="1">
      <alignment horizontal="right" vertical="center"/>
    </xf>
    <xf numFmtId="0" fontId="8" fillId="54" borderId="23" xfId="0" applyFont="1" applyFill="1" applyBorder="1" applyAlignment="1">
      <alignment horizontal="right" vertical="center"/>
    </xf>
    <xf numFmtId="0" fontId="8" fillId="54" borderId="31" xfId="0" applyFont="1" applyFill="1" applyBorder="1" applyAlignment="1">
      <alignment horizontal="right" vertical="center"/>
    </xf>
    <xf numFmtId="0" fontId="8" fillId="54" borderId="30" xfId="0" applyNumberFormat="1" applyFont="1" applyFill="1" applyBorder="1" applyAlignment="1">
      <alignment vertical="center"/>
    </xf>
    <xf numFmtId="0" fontId="2" fillId="54" borderId="17" xfId="0" applyFont="1" applyFill="1" applyBorder="1" applyAlignment="1">
      <alignment vertical="center"/>
    </xf>
    <xf numFmtId="0" fontId="2" fillId="54" borderId="0" xfId="0" applyFont="1" applyFill="1" applyBorder="1" applyAlignment="1">
      <alignment vertical="center"/>
    </xf>
    <xf numFmtId="0" fontId="8" fillId="54" borderId="17" xfId="0" applyFont="1" applyFill="1" applyBorder="1" applyAlignment="1">
      <alignment vertical="center"/>
    </xf>
    <xf numFmtId="0" fontId="8" fillId="54" borderId="0" xfId="0" applyFont="1" applyFill="1" applyBorder="1" applyAlignment="1">
      <alignment vertical="center"/>
    </xf>
    <xf numFmtId="0" fontId="8" fillId="54" borderId="30" xfId="0" applyFont="1" applyFill="1" applyBorder="1" applyAlignment="1">
      <alignment vertical="center"/>
    </xf>
    <xf numFmtId="0" fontId="2" fillId="54" borderId="0" xfId="0" applyFont="1" applyFill="1" applyAlignment="1">
      <alignment vertical="center"/>
    </xf>
    <xf numFmtId="0" fontId="2" fillId="54" borderId="30" xfId="0" applyFont="1" applyFill="1" applyBorder="1" applyAlignment="1">
      <alignment vertical="center"/>
    </xf>
    <xf numFmtId="0" fontId="2" fillId="54" borderId="30" xfId="0" applyNumberFormat="1" applyFont="1" applyFill="1" applyBorder="1" applyAlignment="1">
      <alignment vertical="center"/>
    </xf>
    <xf numFmtId="3" fontId="2" fillId="54" borderId="17" xfId="0" applyNumberFormat="1" applyFont="1" applyFill="1" applyBorder="1" applyAlignment="1">
      <alignment horizontal="right" vertical="center"/>
    </xf>
    <xf numFmtId="3" fontId="2" fillId="54" borderId="0" xfId="0" applyNumberFormat="1" applyFont="1" applyFill="1" applyBorder="1" applyAlignment="1">
      <alignment horizontal="right" vertical="center"/>
    </xf>
    <xf numFmtId="3" fontId="2" fillId="54" borderId="30" xfId="0" applyNumberFormat="1" applyFont="1" applyFill="1" applyBorder="1" applyAlignment="1">
      <alignment horizontal="right" vertical="center"/>
    </xf>
    <xf numFmtId="3" fontId="2" fillId="54" borderId="17" xfId="0" applyNumberFormat="1" applyFont="1" applyFill="1" applyBorder="1" applyAlignment="1">
      <alignment vertical="center"/>
    </xf>
    <xf numFmtId="3" fontId="2" fillId="54" borderId="0" xfId="0" applyNumberFormat="1" applyFont="1" applyFill="1" applyBorder="1" applyAlignment="1">
      <alignment vertical="center"/>
    </xf>
    <xf numFmtId="3" fontId="2" fillId="54" borderId="30" xfId="0" applyNumberFormat="1" applyFont="1" applyFill="1" applyBorder="1" applyAlignment="1">
      <alignment vertical="center"/>
    </xf>
    <xf numFmtId="3" fontId="3" fillId="54" borderId="0" xfId="0" quotePrefix="1" applyNumberFormat="1" applyFont="1" applyFill="1" applyBorder="1" applyAlignment="1">
      <alignment horizontal="left" vertical="center"/>
    </xf>
    <xf numFmtId="3" fontId="2" fillId="54" borderId="0" xfId="0" quotePrefix="1" applyNumberFormat="1" applyFont="1" applyFill="1" applyBorder="1" applyAlignment="1">
      <alignment horizontal="right" vertical="center"/>
    </xf>
    <xf numFmtId="3" fontId="2" fillId="54" borderId="17" xfId="0" quotePrefix="1" applyNumberFormat="1" applyFont="1" applyFill="1" applyBorder="1" applyAlignment="1">
      <alignment horizontal="right" vertical="center"/>
    </xf>
    <xf numFmtId="3" fontId="2" fillId="54" borderId="30" xfId="0" quotePrefix="1" applyNumberFormat="1" applyFont="1" applyFill="1" applyBorder="1" applyAlignment="1">
      <alignment horizontal="right" vertical="center"/>
    </xf>
    <xf numFmtId="0" fontId="2" fillId="54" borderId="31" xfId="0" applyNumberFormat="1" applyFont="1" applyFill="1" applyBorder="1" applyAlignment="1">
      <alignment vertical="center"/>
    </xf>
    <xf numFmtId="3" fontId="2" fillId="54" borderId="15" xfId="0" applyNumberFormat="1" applyFont="1" applyFill="1" applyBorder="1" applyAlignment="1">
      <alignment horizontal="right" vertical="center"/>
    </xf>
    <xf numFmtId="3" fontId="2" fillId="54" borderId="23" xfId="0" applyNumberFormat="1" applyFont="1" applyFill="1" applyBorder="1" applyAlignment="1">
      <alignment horizontal="right" vertical="center"/>
    </xf>
    <xf numFmtId="3" fontId="2" fillId="54" borderId="31" xfId="0" applyNumberFormat="1" applyFont="1" applyFill="1" applyBorder="1" applyAlignment="1">
      <alignment horizontal="right" vertical="center"/>
    </xf>
    <xf numFmtId="3" fontId="2" fillId="54" borderId="15" xfId="0" applyNumberFormat="1" applyFont="1" applyFill="1" applyBorder="1" applyAlignment="1">
      <alignment vertical="center"/>
    </xf>
    <xf numFmtId="3" fontId="2" fillId="54" borderId="23" xfId="0" applyNumberFormat="1" applyFont="1" applyFill="1" applyBorder="1" applyAlignment="1">
      <alignment vertical="center"/>
    </xf>
    <xf numFmtId="3" fontId="2" fillId="54" borderId="31" xfId="0" applyNumberFormat="1" applyFont="1" applyFill="1" applyBorder="1" applyAlignment="1">
      <alignment vertical="center"/>
    </xf>
    <xf numFmtId="3" fontId="8" fillId="54" borderId="17" xfId="0" applyNumberFormat="1" applyFont="1" applyFill="1" applyBorder="1" applyAlignment="1">
      <alignment vertical="center"/>
    </xf>
    <xf numFmtId="3" fontId="8" fillId="54" borderId="0" xfId="0" applyNumberFormat="1" applyFont="1" applyFill="1" applyBorder="1" applyAlignment="1">
      <alignment vertical="center"/>
    </xf>
    <xf numFmtId="3" fontId="8" fillId="54" borderId="30" xfId="0" applyNumberFormat="1" applyFont="1" applyFill="1" applyBorder="1" applyAlignment="1">
      <alignment vertical="center"/>
    </xf>
    <xf numFmtId="3" fontId="8" fillId="54" borderId="0" xfId="0" applyNumberFormat="1" applyFont="1" applyFill="1" applyBorder="1" applyAlignment="1">
      <alignment horizontal="right" vertical="center"/>
    </xf>
    <xf numFmtId="3" fontId="9" fillId="54" borderId="30" xfId="0" applyNumberFormat="1" applyFont="1" applyFill="1" applyBorder="1" applyAlignment="1">
      <alignment vertical="center"/>
    </xf>
    <xf numFmtId="3" fontId="9" fillId="54" borderId="0" xfId="0" applyNumberFormat="1" applyFont="1" applyFill="1" applyBorder="1" applyAlignment="1">
      <alignment vertical="center"/>
    </xf>
    <xf numFmtId="3" fontId="9" fillId="54" borderId="17" xfId="0" applyNumberFormat="1" applyFont="1" applyFill="1" applyBorder="1" applyAlignment="1">
      <alignment vertical="center"/>
    </xf>
    <xf numFmtId="3" fontId="8" fillId="54" borderId="17" xfId="0" applyNumberFormat="1" applyFont="1" applyFill="1" applyBorder="1" applyAlignment="1">
      <alignment horizontal="right" vertical="center"/>
    </xf>
    <xf numFmtId="3" fontId="8" fillId="54" borderId="30" xfId="0" applyNumberFormat="1" applyFont="1" applyFill="1" applyBorder="1" applyAlignment="1">
      <alignment horizontal="right" vertical="center"/>
    </xf>
    <xf numFmtId="3" fontId="16" fillId="54" borderId="30" xfId="0" applyNumberFormat="1" applyFont="1" applyFill="1" applyBorder="1" applyAlignment="1">
      <alignment vertical="center"/>
    </xf>
    <xf numFmtId="3" fontId="16" fillId="54" borderId="0" xfId="0" applyNumberFormat="1" applyFont="1" applyFill="1" applyBorder="1" applyAlignment="1">
      <alignment vertical="center"/>
    </xf>
    <xf numFmtId="3" fontId="16" fillId="54" borderId="17" xfId="0" applyNumberFormat="1" applyFont="1" applyFill="1" applyBorder="1" applyAlignment="1">
      <alignment vertical="center"/>
    </xf>
    <xf numFmtId="0" fontId="10" fillId="54" borderId="30" xfId="0" applyNumberFormat="1" applyFont="1" applyFill="1" applyBorder="1" applyAlignment="1">
      <alignment vertical="center"/>
    </xf>
    <xf numFmtId="3" fontId="10" fillId="54" borderId="17" xfId="0" applyNumberFormat="1" applyFont="1" applyFill="1" applyBorder="1" applyAlignment="1">
      <alignment vertical="center"/>
    </xf>
    <xf numFmtId="3" fontId="10" fillId="54" borderId="0" xfId="0" applyNumberFormat="1" applyFont="1" applyFill="1" applyBorder="1" applyAlignment="1">
      <alignment vertical="center"/>
    </xf>
    <xf numFmtId="3" fontId="10" fillId="54" borderId="30" xfId="0" applyNumberFormat="1" applyFont="1" applyFill="1" applyBorder="1" applyAlignment="1">
      <alignment vertical="center"/>
    </xf>
    <xf numFmtId="3" fontId="17" fillId="54" borderId="30" xfId="0" applyNumberFormat="1" applyFont="1" applyFill="1" applyBorder="1" applyAlignment="1">
      <alignment vertical="center"/>
    </xf>
    <xf numFmtId="3" fontId="17" fillId="54" borderId="0" xfId="0" applyNumberFormat="1" applyFont="1" applyFill="1" applyBorder="1" applyAlignment="1">
      <alignment vertical="center"/>
    </xf>
    <xf numFmtId="3" fontId="17" fillId="54" borderId="17" xfId="0" applyNumberFormat="1" applyFont="1" applyFill="1" applyBorder="1" applyAlignment="1">
      <alignment vertical="center"/>
    </xf>
    <xf numFmtId="165" fontId="2" fillId="54" borderId="17" xfId="379" applyNumberFormat="1" applyFont="1" applyFill="1" applyBorder="1" applyAlignment="1">
      <alignment vertical="center"/>
    </xf>
    <xf numFmtId="165" fontId="2" fillId="54" borderId="0" xfId="379" applyNumberFormat="1" applyFont="1" applyFill="1" applyBorder="1" applyAlignment="1">
      <alignment vertical="center"/>
    </xf>
    <xf numFmtId="165" fontId="2" fillId="54" borderId="30" xfId="379" applyNumberFormat="1" applyFont="1" applyFill="1" applyBorder="1" applyAlignment="1">
      <alignment vertical="center"/>
    </xf>
    <xf numFmtId="0" fontId="8" fillId="54" borderId="31" xfId="0" applyNumberFormat="1" applyFont="1" applyFill="1" applyBorder="1" applyAlignment="1">
      <alignment vertical="center"/>
    </xf>
    <xf numFmtId="3" fontId="8" fillId="54" borderId="15" xfId="0" applyNumberFormat="1" applyFont="1" applyFill="1" applyBorder="1" applyAlignment="1">
      <alignment horizontal="right" vertical="center"/>
    </xf>
    <xf numFmtId="3" fontId="8" fillId="54" borderId="23" xfId="0" applyNumberFormat="1" applyFont="1" applyFill="1" applyBorder="1" applyAlignment="1">
      <alignment horizontal="right" vertical="center"/>
    </xf>
    <xf numFmtId="3" fontId="8" fillId="54" borderId="31" xfId="0" applyNumberFormat="1" applyFont="1" applyFill="1" applyBorder="1" applyAlignment="1">
      <alignment horizontal="right" vertical="center"/>
    </xf>
    <xf numFmtId="3" fontId="8" fillId="54" borderId="23" xfId="0" applyNumberFormat="1" applyFont="1" applyFill="1" applyBorder="1" applyAlignment="1">
      <alignment vertical="center"/>
    </xf>
    <xf numFmtId="3" fontId="3" fillId="54" borderId="15" xfId="0" quotePrefix="1" applyNumberFormat="1" applyFont="1" applyFill="1" applyBorder="1" applyAlignment="1">
      <alignment horizontal="left" vertical="center"/>
    </xf>
    <xf numFmtId="0" fontId="8" fillId="54" borderId="31" xfId="0" applyFont="1" applyFill="1" applyBorder="1" applyAlignment="1">
      <alignment vertical="center"/>
    </xf>
    <xf numFmtId="0" fontId="2" fillId="54" borderId="15" xfId="0" applyFont="1" applyFill="1" applyBorder="1" applyAlignment="1">
      <alignment vertical="center"/>
    </xf>
    <xf numFmtId="0" fontId="2" fillId="54" borderId="23" xfId="0" applyFont="1" applyFill="1" applyBorder="1" applyAlignment="1">
      <alignment vertical="center"/>
    </xf>
    <xf numFmtId="3" fontId="8" fillId="54" borderId="15" xfId="0" applyNumberFormat="1" applyFont="1" applyFill="1" applyBorder="1" applyAlignment="1">
      <alignment vertical="center"/>
    </xf>
    <xf numFmtId="3" fontId="8" fillId="54" borderId="31" xfId="0" applyNumberFormat="1" applyFont="1" applyFill="1" applyBorder="1" applyAlignment="1">
      <alignment vertical="center"/>
    </xf>
    <xf numFmtId="165" fontId="2" fillId="54" borderId="17" xfId="379" applyNumberFormat="1" applyFont="1" applyFill="1" applyBorder="1" applyAlignment="1">
      <alignment horizontal="right" vertical="center"/>
    </xf>
    <xf numFmtId="165" fontId="2" fillId="54" borderId="0" xfId="379" applyNumberFormat="1" applyFont="1" applyFill="1" applyBorder="1" applyAlignment="1">
      <alignment horizontal="right" vertical="center"/>
    </xf>
    <xf numFmtId="165" fontId="2" fillId="54" borderId="30" xfId="379" applyNumberFormat="1" applyFont="1" applyFill="1" applyBorder="1" applyAlignment="1">
      <alignment horizontal="right" vertical="center"/>
    </xf>
    <xf numFmtId="165" fontId="2" fillId="54" borderId="0" xfId="379" quotePrefix="1" applyNumberFormat="1" applyFont="1" applyFill="1" applyBorder="1" applyAlignment="1">
      <alignment horizontal="right" vertical="center"/>
    </xf>
    <xf numFmtId="165" fontId="2" fillId="54" borderId="17" xfId="379" quotePrefix="1" applyNumberFormat="1" applyFont="1" applyFill="1" applyBorder="1" applyAlignment="1">
      <alignment horizontal="right" vertical="center"/>
    </xf>
    <xf numFmtId="165" fontId="2" fillId="54" borderId="30" xfId="379" quotePrefix="1" applyNumberFormat="1" applyFont="1" applyFill="1" applyBorder="1" applyAlignment="1">
      <alignment horizontal="right" vertical="center"/>
    </xf>
    <xf numFmtId="0" fontId="2" fillId="54" borderId="31" xfId="0" applyFont="1" applyFill="1" applyBorder="1" applyAlignment="1">
      <alignment vertical="center"/>
    </xf>
    <xf numFmtId="165" fontId="2" fillId="54" borderId="15" xfId="379" applyNumberFormat="1" applyFont="1" applyFill="1" applyBorder="1" applyAlignment="1">
      <alignment horizontal="right" vertical="center"/>
    </xf>
    <xf numFmtId="165" fontId="2" fillId="54" borderId="23" xfId="379" applyNumberFormat="1" applyFont="1" applyFill="1" applyBorder="1" applyAlignment="1">
      <alignment horizontal="right" vertical="center"/>
    </xf>
    <xf numFmtId="165" fontId="2" fillId="54" borderId="31" xfId="379" applyNumberFormat="1" applyFont="1" applyFill="1" applyBorder="1" applyAlignment="1">
      <alignment horizontal="right" vertical="center"/>
    </xf>
    <xf numFmtId="165" fontId="2" fillId="54" borderId="23" xfId="379" applyNumberFormat="1" applyFont="1" applyFill="1" applyBorder="1" applyAlignment="1">
      <alignment vertical="center"/>
    </xf>
    <xf numFmtId="2" fontId="2" fillId="54" borderId="17" xfId="0" applyNumberFormat="1" applyFont="1" applyFill="1" applyBorder="1" applyAlignment="1">
      <alignment vertical="center"/>
    </xf>
    <xf numFmtId="2" fontId="2" fillId="54" borderId="0" xfId="0" applyNumberFormat="1" applyFont="1" applyFill="1" applyBorder="1" applyAlignment="1">
      <alignment vertical="center"/>
    </xf>
    <xf numFmtId="2" fontId="2" fillId="54" borderId="30" xfId="0" applyNumberFormat="1" applyFont="1" applyFill="1" applyBorder="1" applyAlignment="1">
      <alignment vertical="center"/>
    </xf>
    <xf numFmtId="4" fontId="2" fillId="54" borderId="30" xfId="0" applyNumberFormat="1" applyFont="1" applyFill="1" applyBorder="1" applyAlignment="1">
      <alignment vertical="center"/>
    </xf>
    <xf numFmtId="0" fontId="2" fillId="54" borderId="23" xfId="0" applyFont="1" applyFill="1" applyBorder="1" applyAlignment="1">
      <alignment horizontal="right" vertical="center"/>
    </xf>
    <xf numFmtId="0" fontId="2" fillId="54" borderId="0" xfId="0" applyFont="1" applyFill="1" applyBorder="1" applyAlignment="1">
      <alignment horizontal="right" vertical="center"/>
    </xf>
    <xf numFmtId="0" fontId="8" fillId="54" borderId="15" xfId="0" applyFont="1" applyFill="1" applyBorder="1" applyAlignment="1">
      <alignment vertical="center"/>
    </xf>
    <xf numFmtId="0" fontId="8" fillId="54" borderId="23" xfId="0" applyFont="1" applyFill="1" applyBorder="1" applyAlignment="1">
      <alignment vertical="center"/>
    </xf>
    <xf numFmtId="0" fontId="107" fillId="52" borderId="30" xfId="0" applyNumberFormat="1" applyFont="1" applyFill="1" applyBorder="1" applyAlignment="1">
      <alignment vertical="center"/>
    </xf>
    <xf numFmtId="0" fontId="2" fillId="52" borderId="17" xfId="0" applyFont="1" applyFill="1" applyBorder="1" applyAlignment="1">
      <alignment vertical="center"/>
    </xf>
    <xf numFmtId="0" fontId="2" fillId="52" borderId="0" xfId="0" applyFont="1" applyFill="1" applyBorder="1" applyAlignment="1">
      <alignment vertical="center"/>
    </xf>
    <xf numFmtId="0" fontId="2" fillId="52" borderId="30" xfId="0" applyFont="1" applyFill="1" applyBorder="1" applyAlignment="1">
      <alignment vertical="center"/>
    </xf>
    <xf numFmtId="0" fontId="2" fillId="52" borderId="0" xfId="0" applyFont="1" applyFill="1" applyAlignment="1">
      <alignment vertical="center"/>
    </xf>
    <xf numFmtId="3" fontId="2" fillId="52" borderId="0" xfId="0" applyNumberFormat="1" applyFont="1" applyFill="1" applyBorder="1" applyAlignment="1">
      <alignment vertical="center"/>
    </xf>
    <xf numFmtId="3" fontId="2" fillId="52" borderId="30" xfId="0" applyNumberFormat="1" applyFont="1" applyFill="1" applyBorder="1" applyAlignment="1">
      <alignment vertical="center"/>
    </xf>
    <xf numFmtId="165" fontId="2" fillId="52" borderId="17" xfId="379" applyNumberFormat="1" applyFont="1" applyFill="1" applyBorder="1" applyAlignment="1">
      <alignment vertical="center"/>
    </xf>
    <xf numFmtId="165" fontId="2" fillId="52" borderId="30" xfId="379" applyNumberFormat="1" applyFont="1" applyFill="1" applyBorder="1" applyAlignment="1">
      <alignment vertical="center"/>
    </xf>
    <xf numFmtId="0" fontId="105" fillId="52" borderId="0" xfId="0" applyNumberFormat="1" applyFont="1" applyFill="1" applyBorder="1"/>
    <xf numFmtId="0" fontId="105" fillId="52" borderId="0" xfId="332" applyFont="1" applyFill="1" applyBorder="1"/>
    <xf numFmtId="0" fontId="107" fillId="52" borderId="0" xfId="332" applyNumberFormat="1" applyFont="1" applyFill="1"/>
    <xf numFmtId="0" fontId="107" fillId="52" borderId="0" xfId="332" applyFont="1" applyFill="1" applyAlignment="1">
      <alignment horizontal="right"/>
    </xf>
    <xf numFmtId="0" fontId="107" fillId="52" borderId="0" xfId="332" applyFont="1" applyFill="1" applyBorder="1" applyAlignment="1">
      <alignment horizontal="left"/>
    </xf>
    <xf numFmtId="0" fontId="8" fillId="54" borderId="0" xfId="332" applyNumberFormat="1" applyFont="1" applyFill="1"/>
    <xf numFmtId="0" fontId="2" fillId="54" borderId="0" xfId="332" applyNumberFormat="1" applyFont="1" applyFill="1"/>
    <xf numFmtId="0" fontId="105" fillId="54" borderId="0" xfId="332" applyFont="1" applyFill="1" applyBorder="1" applyAlignment="1">
      <alignment horizontal="right"/>
    </xf>
    <xf numFmtId="0" fontId="2" fillId="54" borderId="0" xfId="332" applyNumberFormat="1" applyFont="1" applyFill="1" applyBorder="1"/>
    <xf numFmtId="0" fontId="2" fillId="54" borderId="0" xfId="332" applyFont="1" applyFill="1" applyBorder="1" applyAlignment="1">
      <alignment horizontal="left"/>
    </xf>
    <xf numFmtId="0" fontId="8" fillId="53" borderId="0" xfId="332" applyNumberFormat="1" applyFont="1" applyFill="1"/>
    <xf numFmtId="0" fontId="2" fillId="53" borderId="0" xfId="332" applyFont="1" applyFill="1"/>
    <xf numFmtId="0" fontId="2" fillId="53" borderId="0" xfId="332" applyNumberFormat="1" applyFont="1" applyFill="1"/>
    <xf numFmtId="0" fontId="2" fillId="53" borderId="0" xfId="332" applyNumberFormat="1" applyFont="1" applyFill="1" applyBorder="1"/>
    <xf numFmtId="0" fontId="2" fillId="53" borderId="23" xfId="332" applyNumberFormat="1" applyFont="1" applyFill="1" applyBorder="1"/>
    <xf numFmtId="0" fontId="10" fillId="53" borderId="0" xfId="332" applyNumberFormat="1" applyFont="1" applyFill="1"/>
    <xf numFmtId="0" fontId="8" fillId="53" borderId="23" xfId="332" applyNumberFormat="1" applyFont="1" applyFill="1" applyBorder="1"/>
    <xf numFmtId="0" fontId="8" fillId="53" borderId="23" xfId="332" applyFont="1" applyFill="1" applyBorder="1"/>
    <xf numFmtId="0" fontId="2" fillId="53" borderId="23" xfId="332" applyFont="1" applyFill="1" applyBorder="1"/>
    <xf numFmtId="0" fontId="8" fillId="53" borderId="0" xfId="332" applyFont="1" applyFill="1" applyBorder="1"/>
    <xf numFmtId="4" fontId="8" fillId="53" borderId="0" xfId="332" applyNumberFormat="1" applyFont="1" applyFill="1" applyBorder="1" applyAlignment="1">
      <alignment horizontal="right"/>
    </xf>
    <xf numFmtId="0" fontId="2" fillId="53" borderId="0" xfId="332" applyFont="1" applyFill="1" applyBorder="1" applyAlignment="1"/>
    <xf numFmtId="0" fontId="2" fillId="54" borderId="0" xfId="0" applyFont="1" applyFill="1" applyBorder="1"/>
    <xf numFmtId="0" fontId="8" fillId="54" borderId="0" xfId="0" applyFont="1" applyFill="1" applyBorder="1" applyAlignment="1">
      <alignment horizontal="right"/>
    </xf>
    <xf numFmtId="0" fontId="2" fillId="53" borderId="0" xfId="355" applyFont="1" applyFill="1" applyBorder="1" applyAlignment="1">
      <alignment horizontal="right" vertical="top" wrapText="1"/>
    </xf>
    <xf numFmtId="0" fontId="107" fillId="52" borderId="0" xfId="0" applyNumberFormat="1" applyFont="1" applyFill="1" applyBorder="1" applyAlignment="1">
      <alignment horizontal="right"/>
    </xf>
    <xf numFmtId="0" fontId="2" fillId="53" borderId="0" xfId="355" applyFont="1" applyFill="1" applyBorder="1" applyAlignment="1">
      <alignment vertical="top" wrapText="1"/>
    </xf>
    <xf numFmtId="3" fontId="2" fillId="53" borderId="0" xfId="0" applyNumberFormat="1" applyFont="1" applyFill="1" applyBorder="1" applyAlignment="1">
      <alignment horizontal="right"/>
    </xf>
    <xf numFmtId="0" fontId="2" fillId="53" borderId="23" xfId="0" applyFont="1" applyFill="1" applyBorder="1" applyAlignment="1"/>
    <xf numFmtId="0" fontId="108" fillId="53" borderId="23" xfId="0" applyFont="1" applyFill="1" applyBorder="1" applyAlignment="1">
      <alignment vertical="center"/>
    </xf>
    <xf numFmtId="0" fontId="108" fillId="53" borderId="15" xfId="0" applyFont="1" applyFill="1" applyBorder="1" applyAlignment="1">
      <alignment vertical="center"/>
    </xf>
    <xf numFmtId="9" fontId="2" fillId="53" borderId="0" xfId="379" applyFont="1" applyFill="1" applyBorder="1"/>
    <xf numFmtId="165" fontId="2" fillId="53" borderId="23" xfId="379" applyNumberFormat="1" applyFont="1" applyFill="1" applyBorder="1" applyAlignment="1">
      <alignment horizontal="right"/>
    </xf>
    <xf numFmtId="0" fontId="2" fillId="53" borderId="0" xfId="332" applyFont="1" applyFill="1" applyBorder="1"/>
    <xf numFmtId="0" fontId="2" fillId="53" borderId="0" xfId="332" applyFont="1" applyFill="1" applyBorder="1" applyAlignment="1">
      <alignment horizontal="right"/>
    </xf>
    <xf numFmtId="3" fontId="2" fillId="53" borderId="0" xfId="332" applyNumberFormat="1" applyFont="1" applyFill="1" applyBorder="1" applyAlignment="1">
      <alignment horizontal="right"/>
    </xf>
    <xf numFmtId="3" fontId="2" fillId="53" borderId="0" xfId="332" applyNumberFormat="1" applyFont="1" applyFill="1" applyBorder="1"/>
    <xf numFmtId="3" fontId="2" fillId="53" borderId="23" xfId="332" applyNumberFormat="1" applyFont="1" applyFill="1" applyBorder="1"/>
    <xf numFmtId="3" fontId="8" fillId="53" borderId="0" xfId="332" applyNumberFormat="1" applyFont="1" applyFill="1" applyBorder="1"/>
    <xf numFmtId="3" fontId="10" fillId="53" borderId="0" xfId="332" applyNumberFormat="1" applyFont="1" applyFill="1" applyBorder="1"/>
    <xf numFmtId="3" fontId="8" fillId="53" borderId="23" xfId="332" applyNumberFormat="1" applyFont="1" applyFill="1" applyBorder="1"/>
    <xf numFmtId="3" fontId="2" fillId="53" borderId="23" xfId="332" applyNumberFormat="1" applyFont="1" applyFill="1" applyBorder="1" applyAlignment="1">
      <alignment horizontal="right"/>
    </xf>
    <xf numFmtId="3" fontId="8" fillId="53" borderId="0" xfId="332" applyNumberFormat="1" applyFont="1" applyFill="1" applyBorder="1" applyAlignment="1">
      <alignment horizontal="right"/>
    </xf>
    <xf numFmtId="165" fontId="2" fillId="53" borderId="0" xfId="379" quotePrefix="1" applyNumberFormat="1" applyFont="1" applyFill="1" applyBorder="1" applyAlignment="1">
      <alignment horizontal="right"/>
    </xf>
    <xf numFmtId="0" fontId="2" fillId="53" borderId="23" xfId="332" applyFont="1" applyFill="1" applyBorder="1" applyAlignment="1">
      <alignment horizontal="right"/>
    </xf>
    <xf numFmtId="0" fontId="2" fillId="53" borderId="23" xfId="332" applyFont="1" applyFill="1" applyBorder="1" applyAlignment="1"/>
    <xf numFmtId="164" fontId="2" fillId="53" borderId="0" xfId="332" applyNumberFormat="1" applyFont="1" applyFill="1" applyBorder="1" applyAlignment="1"/>
    <xf numFmtId="0" fontId="107" fillId="52" borderId="0" xfId="0" applyFont="1" applyFill="1" applyBorder="1"/>
    <xf numFmtId="0" fontId="109" fillId="54" borderId="0" xfId="0" applyNumberFormat="1" applyFont="1" applyFill="1"/>
    <xf numFmtId="0" fontId="8" fillId="54" borderId="0" xfId="332" applyFont="1" applyFill="1" applyBorder="1" applyAlignment="1">
      <alignment horizontal="right"/>
    </xf>
    <xf numFmtId="0" fontId="107" fillId="52" borderId="0" xfId="332" applyFont="1" applyFill="1" applyBorder="1"/>
    <xf numFmtId="3" fontId="2" fillId="53" borderId="0" xfId="0" applyNumberFormat="1" applyFont="1" applyFill="1" applyBorder="1"/>
    <xf numFmtId="3" fontId="2" fillId="53" borderId="0" xfId="362" applyNumberFormat="1" applyFont="1" applyFill="1" applyBorder="1"/>
    <xf numFmtId="0" fontId="8" fillId="54" borderId="0" xfId="0" applyFont="1" applyFill="1" applyBorder="1" applyAlignment="1">
      <alignment horizontal="right"/>
    </xf>
    <xf numFmtId="0" fontId="107" fillId="52" borderId="0" xfId="0" applyNumberFormat="1" applyFont="1" applyFill="1" applyBorder="1" applyAlignment="1">
      <alignment horizontal="right"/>
    </xf>
    <xf numFmtId="0" fontId="105" fillId="52" borderId="0" xfId="0" applyFont="1" applyFill="1" applyBorder="1" applyAlignment="1">
      <alignment vertical="center"/>
    </xf>
    <xf numFmtId="0" fontId="2" fillId="53" borderId="0" xfId="355" applyFont="1" applyFill="1" applyBorder="1" applyAlignment="1">
      <alignment horizontal="right" vertical="top" wrapText="1"/>
    </xf>
    <xf numFmtId="0" fontId="105" fillId="52" borderId="0" xfId="0" applyNumberFormat="1" applyFont="1" applyFill="1" applyBorder="1" applyAlignment="1">
      <alignment horizontal="right"/>
    </xf>
    <xf numFmtId="2" fontId="2" fillId="53" borderId="0" xfId="351" applyNumberFormat="1" applyFont="1" applyFill="1"/>
    <xf numFmtId="2" fontId="2" fillId="53" borderId="0" xfId="351" applyNumberFormat="1" applyFont="1" applyFill="1" applyAlignment="1">
      <alignment horizontal="right"/>
    </xf>
    <xf numFmtId="2" fontId="108" fillId="53" borderId="0" xfId="0" applyNumberFormat="1" applyFont="1" applyFill="1" applyAlignment="1">
      <alignment horizontal="right"/>
    </xf>
    <xf numFmtId="3" fontId="7" fillId="53" borderId="0" xfId="362" quotePrefix="1" applyNumberFormat="1" applyFont="1" applyFill="1" applyBorder="1"/>
    <xf numFmtId="0" fontId="2" fillId="52" borderId="0" xfId="0" applyFont="1" applyFill="1" applyBorder="1"/>
    <xf numFmtId="0" fontId="2" fillId="53" borderId="0" xfId="0" applyFont="1" applyFill="1" applyBorder="1"/>
    <xf numFmtId="3" fontId="2" fillId="53" borderId="0" xfId="361" applyNumberFormat="1" applyFont="1" applyFill="1" applyBorder="1" applyAlignment="1">
      <alignment horizontal="right"/>
    </xf>
    <xf numFmtId="3" fontId="2" fillId="53" borderId="23" xfId="362" applyNumberFormat="1" applyFont="1" applyFill="1" applyBorder="1"/>
    <xf numFmtId="3" fontId="8" fillId="53" borderId="0" xfId="362" applyNumberFormat="1" applyFont="1" applyFill="1" applyBorder="1"/>
    <xf numFmtId="3" fontId="10" fillId="53" borderId="0" xfId="362" applyNumberFormat="1" applyFont="1" applyFill="1" applyBorder="1"/>
    <xf numFmtId="0" fontId="2" fillId="53" borderId="0" xfId="0" quotePrefix="1" applyNumberFormat="1" applyFont="1" applyFill="1" applyBorder="1" applyAlignment="1">
      <alignment horizontal="right"/>
    </xf>
    <xf numFmtId="3" fontId="2" fillId="53" borderId="0" xfId="0" applyNumberFormat="1" applyFont="1" applyFill="1" applyAlignment="1">
      <alignment horizontal="right"/>
    </xf>
    <xf numFmtId="3" fontId="2" fillId="53" borderId="0" xfId="362" applyNumberFormat="1" applyFont="1" applyFill="1"/>
    <xf numFmtId="3" fontId="2" fillId="53" borderId="0" xfId="362" quotePrefix="1" applyNumberFormat="1" applyFont="1" applyFill="1" applyBorder="1" applyAlignment="1">
      <alignment horizontal="right"/>
    </xf>
    <xf numFmtId="3" fontId="8" fillId="53" borderId="9" xfId="362" applyNumberFormat="1" applyFont="1" applyFill="1" applyBorder="1"/>
    <xf numFmtId="0" fontId="0" fillId="53" borderId="0" xfId="0" applyFill="1"/>
    <xf numFmtId="3" fontId="0" fillId="53" borderId="0" xfId="0" applyNumberFormat="1" applyFill="1"/>
    <xf numFmtId="0" fontId="2" fillId="52" borderId="0" xfId="0" applyFont="1" applyFill="1" applyBorder="1" applyAlignment="1">
      <alignment horizontal="right"/>
    </xf>
    <xf numFmtId="0" fontId="8" fillId="55" borderId="31" xfId="0" applyFont="1" applyFill="1" applyBorder="1" applyAlignment="1">
      <alignment horizontal="left"/>
    </xf>
    <xf numFmtId="0" fontId="105" fillId="52" borderId="30" xfId="0" applyNumberFormat="1" applyFont="1" applyFill="1" applyBorder="1" applyAlignment="1"/>
    <xf numFmtId="0" fontId="2" fillId="50" borderId="30" xfId="316" applyFont="1" applyFill="1" applyBorder="1" applyAlignment="1">
      <alignment wrapText="1"/>
    </xf>
    <xf numFmtId="0" fontId="2" fillId="50" borderId="30" xfId="316" applyFont="1" applyFill="1" applyBorder="1" applyAlignment="1">
      <alignment horizontal="left" wrapText="1"/>
    </xf>
    <xf numFmtId="0" fontId="24" fillId="50" borderId="30" xfId="316" applyFont="1" applyFill="1" applyBorder="1" applyAlignment="1"/>
    <xf numFmtId="0" fontId="2" fillId="50" borderId="31" xfId="316" applyFont="1" applyFill="1" applyBorder="1" applyAlignment="1">
      <alignment horizontal="left" wrapText="1"/>
    </xf>
    <xf numFmtId="43" fontId="105" fillId="52" borderId="0" xfId="176" applyNumberFormat="1" applyFont="1" applyFill="1" applyBorder="1" applyAlignment="1">
      <alignment horizontal="right"/>
    </xf>
    <xf numFmtId="0" fontId="4" fillId="0" borderId="0" xfId="0" applyNumberFormat="1" applyFont="1" applyFill="1" applyBorder="1" applyAlignment="1">
      <alignment horizontal="right"/>
    </xf>
    <xf numFmtId="0" fontId="5" fillId="0" borderId="0" xfId="0" applyFont="1" applyFill="1" applyBorder="1" applyAlignment="1">
      <alignment horizontal="right"/>
    </xf>
    <xf numFmtId="0" fontId="8" fillId="53" borderId="0" xfId="349" applyFont="1" applyFill="1" applyBorder="1" applyAlignment="1">
      <alignment horizontal="right"/>
    </xf>
    <xf numFmtId="0" fontId="4" fillId="0" borderId="0" xfId="0" applyFont="1" applyFill="1" applyBorder="1" applyAlignment="1">
      <alignment horizontal="right"/>
    </xf>
    <xf numFmtId="0" fontId="26" fillId="0" borderId="0" xfId="0" applyFont="1" applyFill="1" applyBorder="1"/>
    <xf numFmtId="165" fontId="26" fillId="0" borderId="0" xfId="379" applyNumberFormat="1" applyFont="1" applyFill="1" applyBorder="1" applyAlignment="1">
      <alignment horizontal="right"/>
    </xf>
    <xf numFmtId="0" fontId="4" fillId="0" borderId="0" xfId="0" applyFont="1" applyFill="1" applyBorder="1" applyAlignment="1"/>
    <xf numFmtId="0" fontId="5" fillId="0" borderId="0" xfId="0" applyFont="1" applyFill="1" applyBorder="1"/>
    <xf numFmtId="3" fontId="4"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8" fillId="56" borderId="30" xfId="0" applyNumberFormat="1" applyFont="1" applyFill="1" applyBorder="1" applyAlignment="1">
      <alignment vertical="center"/>
    </xf>
    <xf numFmtId="0" fontId="8" fillId="56" borderId="17" xfId="0" applyFont="1" applyFill="1" applyBorder="1" applyAlignment="1">
      <alignment horizontal="right" vertical="center"/>
    </xf>
    <xf numFmtId="0" fontId="8" fillId="56" borderId="0" xfId="0" applyFont="1" applyFill="1" applyBorder="1" applyAlignment="1">
      <alignment horizontal="right" vertical="center"/>
    </xf>
    <xf numFmtId="0" fontId="8" fillId="56" borderId="30" xfId="0" applyFont="1" applyFill="1" applyBorder="1" applyAlignment="1">
      <alignment horizontal="right" vertical="center"/>
    </xf>
    <xf numFmtId="0" fontId="16" fillId="56" borderId="0" xfId="0" applyFont="1" applyFill="1" applyBorder="1" applyAlignment="1">
      <alignment horizontal="right" vertical="center"/>
    </xf>
    <xf numFmtId="0" fontId="16" fillId="56" borderId="17" xfId="0" applyFont="1" applyFill="1" applyBorder="1" applyAlignment="1">
      <alignment horizontal="right" vertical="center"/>
    </xf>
    <xf numFmtId="0" fontId="8" fillId="56" borderId="0" xfId="0" applyFont="1" applyFill="1" applyBorder="1" applyAlignment="1">
      <alignment horizontal="right"/>
    </xf>
    <xf numFmtId="0" fontId="8" fillId="56" borderId="30" xfId="0" applyFont="1" applyFill="1" applyBorder="1" applyAlignment="1">
      <alignment horizontal="right"/>
    </xf>
    <xf numFmtId="0" fontId="2" fillId="56" borderId="31" xfId="0" applyFont="1" applyFill="1" applyBorder="1" applyAlignment="1">
      <alignment horizontal="left" vertical="center"/>
    </xf>
    <xf numFmtId="0" fontId="8" fillId="56" borderId="15" xfId="0" applyFont="1" applyFill="1" applyBorder="1" applyAlignment="1">
      <alignment horizontal="right" vertical="center"/>
    </xf>
    <xf numFmtId="0" fontId="8" fillId="56" borderId="23" xfId="0" applyFont="1" applyFill="1" applyBorder="1" applyAlignment="1">
      <alignment horizontal="right" vertical="center"/>
    </xf>
    <xf numFmtId="0" fontId="8" fillId="56" borderId="31" xfId="0" applyFont="1" applyFill="1" applyBorder="1" applyAlignment="1">
      <alignment horizontal="right" vertical="center"/>
    </xf>
    <xf numFmtId="0" fontId="16" fillId="56" borderId="23" xfId="0" applyFont="1" applyFill="1" applyBorder="1" applyAlignment="1">
      <alignment horizontal="right" vertical="center"/>
    </xf>
    <xf numFmtId="0" fontId="16" fillId="56" borderId="15" xfId="0" applyFont="1" applyFill="1" applyBorder="1" applyAlignment="1">
      <alignment horizontal="right" vertical="center"/>
    </xf>
    <xf numFmtId="0" fontId="8" fillId="56" borderId="23" xfId="0" applyFont="1" applyFill="1" applyBorder="1" applyAlignment="1">
      <alignment horizontal="right"/>
    </xf>
    <xf numFmtId="0" fontId="8" fillId="56" borderId="31" xfId="0" applyFont="1" applyFill="1" applyBorder="1" applyAlignment="1">
      <alignment horizontal="right"/>
    </xf>
    <xf numFmtId="3" fontId="2" fillId="53" borderId="0" xfId="0" applyNumberFormat="1" applyFont="1" applyFill="1" applyBorder="1" applyAlignment="1">
      <alignment vertical="top" wrapText="1"/>
    </xf>
    <xf numFmtId="3" fontId="2" fillId="53" borderId="30" xfId="0" applyNumberFormat="1" applyFont="1" applyFill="1" applyBorder="1" applyAlignment="1">
      <alignment vertical="top" wrapText="1"/>
    </xf>
    <xf numFmtId="3" fontId="2" fillId="53" borderId="23" xfId="0" applyNumberFormat="1" applyFont="1" applyFill="1" applyBorder="1" applyAlignment="1">
      <alignment vertical="top" wrapText="1"/>
    </xf>
    <xf numFmtId="3" fontId="2" fillId="53" borderId="31" xfId="0" applyNumberFormat="1" applyFont="1" applyFill="1" applyBorder="1" applyAlignment="1">
      <alignment vertical="top" wrapText="1"/>
    </xf>
    <xf numFmtId="3" fontId="8" fillId="53" borderId="0" xfId="0" applyNumberFormat="1" applyFont="1" applyFill="1" applyBorder="1" applyAlignment="1">
      <alignment vertical="top" wrapText="1"/>
    </xf>
    <xf numFmtId="3" fontId="8" fillId="53" borderId="30" xfId="0" applyNumberFormat="1" applyFont="1" applyFill="1" applyBorder="1" applyAlignment="1">
      <alignment vertical="top" wrapText="1"/>
    </xf>
    <xf numFmtId="3" fontId="8" fillId="53" borderId="9" xfId="0" applyNumberFormat="1" applyFont="1" applyFill="1" applyBorder="1" applyAlignment="1">
      <alignment vertical="top" wrapText="1"/>
    </xf>
    <xf numFmtId="3" fontId="8" fillId="53" borderId="32" xfId="0" applyNumberFormat="1" applyFont="1" applyFill="1" applyBorder="1" applyAlignment="1">
      <alignment vertical="top" wrapText="1"/>
    </xf>
    <xf numFmtId="3" fontId="10" fillId="53" borderId="0" xfId="0" applyNumberFormat="1" applyFont="1" applyFill="1" applyBorder="1" applyAlignment="1">
      <alignment vertical="top" wrapText="1"/>
    </xf>
    <xf numFmtId="3" fontId="10" fillId="53" borderId="30" xfId="0" applyNumberFormat="1" applyFont="1" applyFill="1" applyBorder="1" applyAlignment="1">
      <alignment vertical="top" wrapText="1"/>
    </xf>
    <xf numFmtId="0" fontId="8" fillId="56" borderId="0" xfId="0" applyFont="1" applyFill="1" applyBorder="1" applyAlignment="1">
      <alignment horizontal="left"/>
    </xf>
    <xf numFmtId="0" fontId="8" fillId="56" borderId="0" xfId="0" applyNumberFormat="1" applyFont="1" applyFill="1" applyBorder="1"/>
    <xf numFmtId="0" fontId="8" fillId="56" borderId="0" xfId="351" applyNumberFormat="1" applyFont="1" applyFill="1" applyBorder="1"/>
    <xf numFmtId="0" fontId="2" fillId="56" borderId="0" xfId="351" applyFont="1" applyFill="1" applyBorder="1" applyAlignment="1">
      <alignment horizontal="center"/>
    </xf>
    <xf numFmtId="0" fontId="2" fillId="56" borderId="0" xfId="351" applyFont="1" applyFill="1"/>
    <xf numFmtId="0" fontId="2" fillId="56" borderId="0" xfId="351" applyFont="1" applyFill="1" applyBorder="1"/>
    <xf numFmtId="0" fontId="10" fillId="56" borderId="0" xfId="351" applyFont="1" applyFill="1" applyBorder="1" applyAlignment="1">
      <alignment horizontal="left"/>
    </xf>
    <xf numFmtId="0" fontId="2" fillId="56" borderId="0" xfId="351" applyFont="1" applyFill="1" applyBorder="1" applyAlignment="1">
      <alignment horizontal="right"/>
    </xf>
    <xf numFmtId="0" fontId="2" fillId="56" borderId="0" xfId="0" applyFont="1" applyFill="1" applyBorder="1" applyAlignment="1">
      <alignment horizontal="left"/>
    </xf>
    <xf numFmtId="0" fontId="8" fillId="56" borderId="23" xfId="351" applyFont="1" applyFill="1" applyBorder="1" applyAlignment="1">
      <alignment horizontal="right"/>
    </xf>
    <xf numFmtId="0" fontId="8" fillId="56" borderId="0" xfId="351" applyFont="1" applyFill="1" applyBorder="1" applyAlignment="1">
      <alignment horizontal="right"/>
    </xf>
    <xf numFmtId="0" fontId="105" fillId="52" borderId="0" xfId="349" applyNumberFormat="1" applyFont="1" applyFill="1" applyBorder="1"/>
    <xf numFmtId="0" fontId="105" fillId="52" borderId="0" xfId="349" applyNumberFormat="1" applyFont="1" applyFill="1" applyBorder="1" applyAlignment="1">
      <alignment horizontal="right"/>
    </xf>
    <xf numFmtId="0" fontId="105" fillId="52" borderId="0" xfId="349" applyFont="1" applyFill="1" applyBorder="1" applyAlignment="1">
      <alignment horizontal="left"/>
    </xf>
    <xf numFmtId="0" fontId="109" fillId="54" borderId="0" xfId="349" applyNumberFormat="1" applyFont="1" applyFill="1" applyBorder="1"/>
    <xf numFmtId="0" fontId="109" fillId="54" borderId="0" xfId="349" applyFont="1" applyFill="1" applyBorder="1" applyAlignment="1">
      <alignment horizontal="right"/>
    </xf>
    <xf numFmtId="0" fontId="109" fillId="54" borderId="0" xfId="349" applyFont="1" applyFill="1" applyBorder="1" applyAlignment="1">
      <alignment horizontal="center"/>
    </xf>
    <xf numFmtId="0" fontId="108" fillId="54" borderId="0" xfId="349" applyNumberFormat="1" applyFont="1" applyFill="1" applyBorder="1" applyAlignment="1">
      <alignment horizontal="right"/>
    </xf>
    <xf numFmtId="0" fontId="109" fillId="0" borderId="0" xfId="349" applyNumberFormat="1" applyFont="1" applyFill="1" applyBorder="1" applyAlignment="1">
      <alignment horizontal="right"/>
    </xf>
    <xf numFmtId="0" fontId="108" fillId="0" borderId="0" xfId="349" applyNumberFormat="1" applyFont="1" applyFill="1" applyBorder="1"/>
    <xf numFmtId="0" fontId="109" fillId="0" borderId="0" xfId="349" applyFont="1" applyFill="1" applyBorder="1" applyAlignment="1">
      <alignment horizontal="right"/>
    </xf>
    <xf numFmtId="0" fontId="109" fillId="0" borderId="0" xfId="0" applyFont="1" applyFill="1" applyBorder="1" applyAlignment="1">
      <alignment horizontal="right"/>
    </xf>
    <xf numFmtId="0" fontId="108" fillId="54" borderId="0" xfId="349" applyFont="1" applyFill="1" applyBorder="1" applyAlignment="1">
      <alignment horizontal="left"/>
    </xf>
    <xf numFmtId="0" fontId="2" fillId="53" borderId="0" xfId="316" applyFont="1" applyFill="1" applyBorder="1" applyAlignment="1">
      <alignment vertical="top" wrapText="1"/>
    </xf>
    <xf numFmtId="0" fontId="110" fillId="53" borderId="0" xfId="349" applyFont="1" applyFill="1" applyBorder="1" applyAlignment="1">
      <alignment horizontal="left"/>
    </xf>
    <xf numFmtId="0" fontId="2" fillId="53" borderId="0" xfId="349" applyFont="1" applyFill="1" applyBorder="1"/>
    <xf numFmtId="0" fontId="2" fillId="53" borderId="23" xfId="316" applyFont="1" applyFill="1" applyBorder="1" applyAlignment="1">
      <alignment vertical="top" wrapText="1"/>
    </xf>
    <xf numFmtId="0" fontId="8" fillId="53" borderId="0" xfId="316" applyFont="1" applyFill="1" applyBorder="1" applyAlignment="1">
      <alignment vertical="top" wrapText="1"/>
    </xf>
    <xf numFmtId="0" fontId="8" fillId="53" borderId="24" xfId="349" applyFont="1" applyFill="1" applyBorder="1" applyAlignment="1">
      <alignment horizontal="right"/>
    </xf>
    <xf numFmtId="0" fontId="8" fillId="53" borderId="9" xfId="316" applyFont="1" applyFill="1" applyBorder="1" applyAlignment="1">
      <alignment vertical="top" wrapText="1"/>
    </xf>
    <xf numFmtId="0" fontId="8" fillId="53" borderId="9" xfId="349" applyFont="1" applyFill="1" applyBorder="1" applyAlignment="1">
      <alignment horizontal="right"/>
    </xf>
    <xf numFmtId="0" fontId="10" fillId="53" borderId="0" xfId="349" applyFont="1" applyFill="1" applyBorder="1" applyAlignment="1">
      <alignment vertical="top" wrapText="1"/>
    </xf>
    <xf numFmtId="0" fontId="10" fillId="53" borderId="0" xfId="316" applyFont="1" applyFill="1" applyBorder="1" applyAlignment="1">
      <alignment vertical="top" wrapText="1"/>
    </xf>
    <xf numFmtId="0" fontId="10" fillId="53" borderId="0" xfId="349" applyFont="1" applyFill="1" applyAlignment="1">
      <alignment vertical="top" wrapText="1"/>
    </xf>
    <xf numFmtId="3" fontId="10" fillId="53" borderId="0" xfId="349" applyNumberFormat="1" applyFont="1" applyFill="1" applyAlignment="1">
      <alignment vertical="top" wrapText="1"/>
    </xf>
    <xf numFmtId="0" fontId="107" fillId="52" borderId="0" xfId="349" applyNumberFormat="1" applyFont="1" applyFill="1" applyBorder="1"/>
    <xf numFmtId="0" fontId="111" fillId="0" borderId="0" xfId="0" applyFont="1" applyFill="1" applyBorder="1" applyAlignment="1">
      <alignment horizontal="right"/>
    </xf>
    <xf numFmtId="0" fontId="2" fillId="54" borderId="0" xfId="349" applyNumberFormat="1" applyFont="1" applyFill="1" applyBorder="1"/>
    <xf numFmtId="0" fontId="2" fillId="54" borderId="0" xfId="349" applyFont="1" applyFill="1" applyBorder="1" applyAlignment="1">
      <alignment horizontal="right"/>
    </xf>
    <xf numFmtId="4" fontId="2" fillId="54" borderId="0" xfId="349" applyNumberFormat="1" applyFont="1" applyFill="1" applyBorder="1" applyAlignment="1">
      <alignment horizontal="right"/>
    </xf>
    <xf numFmtId="0" fontId="9" fillId="53" borderId="0" xfId="349" applyNumberFormat="1" applyFont="1" applyFill="1" applyBorder="1" applyAlignment="1">
      <alignment horizontal="left"/>
    </xf>
    <xf numFmtId="3" fontId="2" fillId="53" borderId="0" xfId="349" applyNumberFormat="1" applyFont="1" applyFill="1" applyBorder="1" applyAlignment="1" applyProtection="1">
      <alignment horizontal="right"/>
      <protection locked="0"/>
    </xf>
    <xf numFmtId="4" fontId="8" fillId="53" borderId="0" xfId="349" applyNumberFormat="1" applyFont="1" applyFill="1" applyBorder="1" applyAlignment="1">
      <alignment horizontal="right"/>
    </xf>
    <xf numFmtId="3" fontId="9" fillId="53" borderId="0" xfId="349" applyNumberFormat="1" applyFont="1" applyFill="1" applyBorder="1" applyAlignment="1">
      <alignment horizontal="right"/>
    </xf>
    <xf numFmtId="0" fontId="2" fillId="53" borderId="0" xfId="349" applyNumberFormat="1" applyFont="1" applyFill="1" applyBorder="1"/>
    <xf numFmtId="3" fontId="2" fillId="53" borderId="0" xfId="349" applyNumberFormat="1" applyFont="1" applyFill="1" applyBorder="1" applyAlignment="1">
      <alignment horizontal="right"/>
    </xf>
    <xf numFmtId="3" fontId="2" fillId="53" borderId="0" xfId="349" applyNumberFormat="1" applyFont="1" applyFill="1" applyBorder="1" applyAlignment="1" applyProtection="1">
      <alignment horizontal="right"/>
    </xf>
    <xf numFmtId="3" fontId="2" fillId="53" borderId="0" xfId="349" applyNumberFormat="1" applyFont="1" applyFill="1" applyBorder="1"/>
    <xf numFmtId="0" fontId="8" fillId="53" borderId="24" xfId="349" applyNumberFormat="1" applyFont="1" applyFill="1" applyBorder="1"/>
    <xf numFmtId="3" fontId="8" fillId="53" borderId="24" xfId="349" applyNumberFormat="1" applyFont="1" applyFill="1" applyBorder="1" applyAlignment="1" applyProtection="1">
      <alignment horizontal="right"/>
    </xf>
    <xf numFmtId="3" fontId="8" fillId="53" borderId="24" xfId="349" applyNumberFormat="1" applyFont="1" applyFill="1" applyBorder="1"/>
    <xf numFmtId="0" fontId="8" fillId="53" borderId="0" xfId="349" applyFont="1" applyFill="1" applyBorder="1"/>
    <xf numFmtId="0" fontId="8" fillId="53" borderId="0" xfId="349" applyNumberFormat="1" applyFont="1" applyFill="1" applyBorder="1"/>
    <xf numFmtId="3" fontId="8" fillId="53" borderId="0" xfId="349" applyNumberFormat="1" applyFont="1" applyFill="1" applyBorder="1" applyAlignment="1" applyProtection="1">
      <alignment horizontal="right"/>
    </xf>
    <xf numFmtId="3" fontId="8" fillId="53" borderId="0" xfId="349" applyNumberFormat="1" applyFont="1" applyFill="1" applyBorder="1" applyAlignment="1">
      <alignment horizontal="right"/>
    </xf>
    <xf numFmtId="3" fontId="8" fillId="53" borderId="0" xfId="349" applyNumberFormat="1" applyFont="1" applyFill="1" applyBorder="1"/>
    <xf numFmtId="3" fontId="108" fillId="53" borderId="23" xfId="0" applyNumberFormat="1" applyFont="1" applyFill="1" applyBorder="1" applyAlignment="1">
      <alignment vertical="center"/>
    </xf>
    <xf numFmtId="3" fontId="2" fillId="53" borderId="15" xfId="0" applyNumberFormat="1" applyFont="1" applyFill="1" applyBorder="1" applyAlignment="1">
      <alignment vertical="center"/>
    </xf>
    <xf numFmtId="0" fontId="8" fillId="53" borderId="24" xfId="0" applyNumberFormat="1" applyFont="1" applyFill="1" applyBorder="1"/>
    <xf numFmtId="0" fontId="8" fillId="53" borderId="24" xfId="0" applyFont="1" applyFill="1" applyBorder="1"/>
    <xf numFmtId="9" fontId="2" fillId="53" borderId="24" xfId="379" applyFont="1" applyFill="1" applyBorder="1"/>
    <xf numFmtId="0" fontId="105" fillId="52" borderId="0" xfId="349" applyNumberFormat="1" applyFont="1" applyFill="1" applyBorder="1" applyAlignment="1">
      <alignment horizontal="left"/>
    </xf>
    <xf numFmtId="0" fontId="105" fillId="52" borderId="0" xfId="349" applyFont="1" applyFill="1"/>
    <xf numFmtId="0" fontId="105" fillId="0" borderId="0" xfId="349" applyNumberFormat="1" applyFont="1" applyFill="1" applyBorder="1" applyAlignment="1">
      <alignment horizontal="right"/>
    </xf>
    <xf numFmtId="0" fontId="105" fillId="0" borderId="0" xfId="349" applyFont="1" applyFill="1"/>
    <xf numFmtId="0" fontId="105" fillId="0" borderId="0" xfId="0" applyFont="1" applyFill="1" applyBorder="1"/>
    <xf numFmtId="0" fontId="27" fillId="0" borderId="0" xfId="0" applyNumberFormat="1" applyFont="1" applyFill="1" applyBorder="1" applyAlignment="1">
      <alignment horizontal="right"/>
    </xf>
    <xf numFmtId="0" fontId="27" fillId="0" borderId="0" xfId="0" applyFont="1" applyFill="1" applyBorder="1"/>
    <xf numFmtId="0" fontId="107" fillId="52" borderId="0" xfId="0" applyNumberFormat="1" applyFont="1" applyFill="1" applyBorder="1" applyAlignment="1">
      <alignment horizontal="right" vertical="center"/>
    </xf>
    <xf numFmtId="0" fontId="2" fillId="52" borderId="0" xfId="0" applyNumberFormat="1" applyFont="1" applyFill="1" applyBorder="1" applyAlignment="1">
      <alignment horizontal="right"/>
    </xf>
    <xf numFmtId="0" fontId="0" fillId="0" borderId="0" xfId="0" applyBorder="1"/>
    <xf numFmtId="0" fontId="8" fillId="52" borderId="0" xfId="0" applyNumberFormat="1" applyFont="1" applyFill="1" applyBorder="1" applyAlignment="1">
      <alignment horizontal="right"/>
    </xf>
    <xf numFmtId="0" fontId="8" fillId="54" borderId="17" xfId="0" applyFont="1" applyFill="1" applyBorder="1" applyAlignment="1">
      <alignment horizontal="right"/>
    </xf>
    <xf numFmtId="0" fontId="8" fillId="54" borderId="30" xfId="0" applyFont="1" applyFill="1" applyBorder="1" applyAlignment="1">
      <alignment horizontal="right"/>
    </xf>
    <xf numFmtId="168" fontId="2" fillId="50" borderId="17" xfId="0" applyNumberFormat="1" applyFont="1" applyFill="1" applyBorder="1" applyAlignment="1" applyProtection="1">
      <alignment horizontal="right"/>
      <protection locked="0"/>
    </xf>
    <xf numFmtId="168" fontId="2" fillId="50" borderId="30" xfId="0" applyNumberFormat="1" applyFont="1" applyFill="1" applyBorder="1" applyAlignment="1" applyProtection="1">
      <alignment horizontal="right"/>
      <protection locked="0"/>
    </xf>
    <xf numFmtId="3" fontId="2" fillId="53" borderId="17" xfId="0" applyNumberFormat="1" applyFont="1" applyFill="1" applyBorder="1" applyAlignment="1">
      <alignment horizontal="right"/>
    </xf>
    <xf numFmtId="3" fontId="2" fillId="53" borderId="30" xfId="0" applyNumberFormat="1" applyFont="1" applyFill="1" applyBorder="1" applyAlignment="1">
      <alignment horizontal="right"/>
    </xf>
    <xf numFmtId="0" fontId="107" fillId="52" borderId="17" xfId="0" applyNumberFormat="1" applyFont="1" applyFill="1" applyBorder="1" applyAlignment="1">
      <alignment horizontal="right"/>
    </xf>
    <xf numFmtId="0" fontId="107" fillId="52" borderId="30" xfId="0" applyNumberFormat="1" applyFont="1" applyFill="1" applyBorder="1" applyAlignment="1">
      <alignment horizontal="right"/>
    </xf>
    <xf numFmtId="0" fontId="105" fillId="52" borderId="17" xfId="0" applyNumberFormat="1" applyFont="1" applyFill="1" applyBorder="1" applyAlignment="1">
      <alignment horizontal="right"/>
    </xf>
    <xf numFmtId="0" fontId="105" fillId="52" borderId="30" xfId="0" applyNumberFormat="1" applyFont="1" applyFill="1" applyBorder="1" applyAlignment="1">
      <alignment horizontal="right"/>
    </xf>
    <xf numFmtId="168" fontId="2" fillId="50" borderId="15" xfId="0" applyNumberFormat="1" applyFont="1" applyFill="1" applyBorder="1" applyAlignment="1" applyProtection="1">
      <alignment horizontal="right"/>
      <protection locked="0"/>
    </xf>
    <xf numFmtId="168" fontId="2" fillId="50" borderId="31" xfId="0" applyNumberFormat="1" applyFont="1" applyFill="1" applyBorder="1" applyAlignment="1" applyProtection="1">
      <alignment horizontal="right"/>
      <protection locked="0"/>
    </xf>
    <xf numFmtId="0" fontId="0" fillId="0" borderId="0" xfId="0" applyBorder="1" applyAlignment="1">
      <alignment horizontal="right"/>
    </xf>
    <xf numFmtId="0" fontId="2" fillId="0" borderId="0" xfId="0" applyFont="1" applyBorder="1" applyAlignment="1">
      <alignment horizontal="right"/>
    </xf>
    <xf numFmtId="3" fontId="8" fillId="53" borderId="30" xfId="316" applyNumberFormat="1" applyFont="1" applyFill="1" applyBorder="1" applyAlignment="1" applyProtection="1">
      <alignment horizontal="left" vertical="center" wrapText="1"/>
      <protection locked="0"/>
    </xf>
    <xf numFmtId="170" fontId="2" fillId="53" borderId="30" xfId="316" applyNumberFormat="1" applyFont="1" applyFill="1" applyBorder="1" applyAlignment="1" applyProtection="1">
      <alignment horizontal="left" vertical="top" wrapText="1"/>
      <protection locked="0"/>
    </xf>
    <xf numFmtId="3" fontId="2" fillId="53" borderId="30" xfId="316" applyNumberFormat="1" applyFont="1" applyFill="1" applyBorder="1" applyAlignment="1" applyProtection="1">
      <alignment horizontal="left" vertical="top" wrapText="1"/>
      <protection locked="0"/>
    </xf>
    <xf numFmtId="3" fontId="2" fillId="53" borderId="31" xfId="316" applyNumberFormat="1" applyFont="1" applyFill="1" applyBorder="1" applyAlignment="1" applyProtection="1">
      <alignment horizontal="left" vertical="top"/>
      <protection locked="0"/>
    </xf>
    <xf numFmtId="3" fontId="10" fillId="53" borderId="30" xfId="316" applyNumberFormat="1" applyFont="1" applyFill="1" applyBorder="1" applyAlignment="1" applyProtection="1">
      <alignment horizontal="left" vertical="top" wrapText="1"/>
      <protection locked="0"/>
    </xf>
    <xf numFmtId="3" fontId="10" fillId="53" borderId="32" xfId="316" applyNumberFormat="1" applyFont="1" applyFill="1" applyBorder="1" applyAlignment="1" applyProtection="1">
      <alignment horizontal="left" vertical="top" wrapText="1"/>
      <protection locked="0"/>
    </xf>
    <xf numFmtId="169" fontId="8" fillId="53" borderId="31" xfId="176" applyNumberFormat="1" applyFont="1" applyFill="1" applyBorder="1" applyAlignment="1">
      <alignment horizontal="left"/>
    </xf>
    <xf numFmtId="170" fontId="2" fillId="53" borderId="30" xfId="316" applyNumberFormat="1" applyFont="1" applyFill="1" applyBorder="1" applyAlignment="1">
      <alignment horizontal="left" vertical="top" wrapText="1"/>
    </xf>
    <xf numFmtId="169" fontId="2" fillId="53" borderId="30" xfId="176" applyNumberFormat="1" applyFont="1" applyFill="1" applyBorder="1" applyAlignment="1">
      <alignment horizontal="left"/>
    </xf>
    <xf numFmtId="3" fontId="8" fillId="53" borderId="32" xfId="316" applyNumberFormat="1" applyFont="1" applyFill="1" applyBorder="1" applyAlignment="1" applyProtection="1">
      <alignment horizontal="left" vertical="top" wrapText="1"/>
      <protection locked="0"/>
    </xf>
    <xf numFmtId="3" fontId="2" fillId="53" borderId="32" xfId="316" applyNumberFormat="1" applyFont="1" applyFill="1" applyBorder="1" applyAlignment="1" applyProtection="1">
      <alignment horizontal="left" vertical="top" wrapText="1"/>
      <protection locked="0"/>
    </xf>
    <xf numFmtId="3" fontId="2" fillId="53" borderId="30" xfId="316" applyNumberFormat="1" applyFont="1" applyFill="1" applyBorder="1" applyAlignment="1" applyProtection="1">
      <alignment horizontal="left" vertical="center" wrapText="1"/>
      <protection locked="0"/>
    </xf>
    <xf numFmtId="3" fontId="8" fillId="53" borderId="30" xfId="316" applyNumberFormat="1" applyFont="1" applyFill="1" applyBorder="1" applyAlignment="1" applyProtection="1">
      <alignment horizontal="left" vertical="top" wrapText="1"/>
      <protection locked="0"/>
    </xf>
    <xf numFmtId="0" fontId="105" fillId="52" borderId="30" xfId="316" applyFont="1" applyFill="1" applyBorder="1" applyAlignment="1">
      <alignment horizontal="left"/>
    </xf>
    <xf numFmtId="0" fontId="2" fillId="53" borderId="0" xfId="316" applyFont="1" applyFill="1" applyBorder="1"/>
    <xf numFmtId="0" fontId="8" fillId="53" borderId="0" xfId="316" applyFont="1" applyFill="1" applyBorder="1"/>
    <xf numFmtId="0" fontId="106" fillId="53" borderId="0" xfId="257" applyFont="1" applyFill="1" applyAlignment="1" applyProtection="1"/>
    <xf numFmtId="0" fontId="105" fillId="52" borderId="0" xfId="332" applyNumberFormat="1" applyFont="1" applyFill="1" applyBorder="1"/>
    <xf numFmtId="0" fontId="8" fillId="54" borderId="0" xfId="316" applyFont="1" applyFill="1" applyBorder="1" applyAlignment="1">
      <alignment horizontal="right"/>
    </xf>
    <xf numFmtId="3" fontId="2" fillId="53" borderId="0" xfId="316" applyNumberFormat="1" applyFont="1" applyFill="1" applyBorder="1" applyAlignment="1">
      <alignment horizontal="right" vertical="top" wrapText="1"/>
    </xf>
    <xf numFmtId="3" fontId="2" fillId="53" borderId="0" xfId="316" applyNumberFormat="1" applyFont="1" applyFill="1" applyBorder="1" applyAlignment="1" applyProtection="1">
      <alignment horizontal="right" vertical="top" wrapText="1"/>
      <protection locked="0"/>
    </xf>
    <xf numFmtId="3" fontId="8" fillId="53" borderId="0" xfId="316" applyNumberFormat="1" applyFont="1" applyFill="1" applyBorder="1" applyAlignment="1">
      <alignment horizontal="right" vertical="top" wrapText="1"/>
    </xf>
    <xf numFmtId="3" fontId="8" fillId="53" borderId="0" xfId="316" applyNumberFormat="1" applyFont="1" applyFill="1" applyBorder="1" applyAlignment="1" applyProtection="1">
      <alignment horizontal="right" vertical="top" wrapText="1"/>
      <protection locked="0"/>
    </xf>
    <xf numFmtId="169" fontId="8" fillId="53" borderId="23" xfId="176" applyNumberFormat="1" applyFont="1" applyFill="1" applyBorder="1"/>
    <xf numFmtId="0" fontId="8" fillId="53" borderId="23" xfId="316" applyFont="1" applyFill="1" applyBorder="1"/>
    <xf numFmtId="169" fontId="2" fillId="53" borderId="0" xfId="176" applyNumberFormat="1" applyFont="1" applyFill="1" applyBorder="1"/>
    <xf numFmtId="3" fontId="10" fillId="53" borderId="0" xfId="316" applyNumberFormat="1" applyFont="1" applyFill="1" applyBorder="1" applyAlignment="1" applyProtection="1">
      <alignment horizontal="right" vertical="top" wrapText="1"/>
      <protection locked="0"/>
    </xf>
    <xf numFmtId="0" fontId="10" fillId="53" borderId="9" xfId="316" applyFont="1" applyFill="1" applyBorder="1" applyAlignment="1">
      <alignment horizontal="right" vertical="top" wrapText="1"/>
    </xf>
    <xf numFmtId="0" fontId="10" fillId="53" borderId="0" xfId="316" applyFont="1" applyFill="1" applyBorder="1" applyAlignment="1">
      <alignment horizontal="right" vertical="top" wrapText="1"/>
    </xf>
    <xf numFmtId="0" fontId="2" fillId="53" borderId="23" xfId="316" applyFont="1" applyFill="1" applyBorder="1" applyAlignment="1">
      <alignment horizontal="right" vertical="top"/>
    </xf>
    <xf numFmtId="0" fontId="10" fillId="53" borderId="23" xfId="316" applyFont="1" applyFill="1" applyBorder="1" applyAlignment="1">
      <alignment horizontal="right" vertical="top" wrapText="1"/>
    </xf>
    <xf numFmtId="3" fontId="2" fillId="53" borderId="23" xfId="316" applyNumberFormat="1" applyFont="1" applyFill="1" applyBorder="1" applyAlignment="1" applyProtection="1">
      <alignment horizontal="right" vertical="top"/>
      <protection locked="0"/>
    </xf>
    <xf numFmtId="0" fontId="2" fillId="53" borderId="23" xfId="316" applyFont="1" applyFill="1" applyBorder="1"/>
    <xf numFmtId="3" fontId="8" fillId="53" borderId="9" xfId="316" applyNumberFormat="1" applyFont="1" applyFill="1" applyBorder="1" applyAlignment="1">
      <alignment horizontal="right" vertical="top" wrapText="1"/>
    </xf>
    <xf numFmtId="3" fontId="8" fillId="53" borderId="0" xfId="316" applyNumberFormat="1" applyFont="1" applyFill="1" applyBorder="1" applyAlignment="1" applyProtection="1">
      <alignment horizontal="right" vertical="center" wrapText="1"/>
      <protection locked="0"/>
    </xf>
    <xf numFmtId="3" fontId="2" fillId="53" borderId="9" xfId="316" applyNumberFormat="1" applyFont="1" applyFill="1" applyBorder="1" applyAlignment="1">
      <alignment horizontal="right" vertical="top" wrapText="1"/>
    </xf>
    <xf numFmtId="3" fontId="2" fillId="53" borderId="9" xfId="316" applyNumberFormat="1" applyFont="1" applyFill="1" applyBorder="1" applyAlignment="1" applyProtection="1">
      <alignment horizontal="right" vertical="top" wrapText="1"/>
      <protection locked="0"/>
    </xf>
    <xf numFmtId="0" fontId="8" fillId="53" borderId="0" xfId="316" applyFont="1" applyFill="1" applyBorder="1" applyAlignment="1">
      <alignment horizontal="right" vertical="top" wrapText="1"/>
    </xf>
    <xf numFmtId="0" fontId="105" fillId="52" borderId="0" xfId="316" applyFont="1" applyFill="1" applyBorder="1"/>
    <xf numFmtId="0" fontId="8" fillId="54" borderId="30" xfId="316" applyFont="1" applyFill="1" applyBorder="1" applyAlignment="1">
      <alignment horizontal="left"/>
    </xf>
    <xf numFmtId="0" fontId="8" fillId="54" borderId="31" xfId="316" applyFont="1" applyFill="1" applyBorder="1" applyAlignment="1">
      <alignment horizontal="left"/>
    </xf>
    <xf numFmtId="0" fontId="2" fillId="0" borderId="0" xfId="0" applyNumberFormat="1" applyFont="1" applyBorder="1" applyAlignment="1">
      <alignment horizontal="left"/>
    </xf>
    <xf numFmtId="0" fontId="2" fillId="53" borderId="0" xfId="0" applyFont="1" applyFill="1"/>
    <xf numFmtId="165" fontId="108" fillId="53" borderId="0" xfId="379" applyNumberFormat="1" applyFont="1" applyFill="1" applyBorder="1" applyAlignment="1">
      <alignment vertical="center"/>
    </xf>
    <xf numFmtId="0" fontId="107" fillId="52" borderId="0" xfId="311" applyFont="1" applyFill="1" applyBorder="1"/>
    <xf numFmtId="0" fontId="107" fillId="52" borderId="0" xfId="311" applyFont="1" applyFill="1" applyBorder="1" applyAlignment="1">
      <alignment vertical="center"/>
    </xf>
    <xf numFmtId="0" fontId="109" fillId="54" borderId="0" xfId="311" applyFont="1" applyFill="1" applyBorder="1" applyAlignment="1">
      <alignment horizontal="right" vertical="center"/>
    </xf>
    <xf numFmtId="0" fontId="109" fillId="54" borderId="23" xfId="311" applyFont="1" applyFill="1" applyBorder="1" applyAlignment="1">
      <alignment horizontal="right" vertical="center"/>
    </xf>
    <xf numFmtId="165" fontId="108" fillId="0" borderId="0" xfId="379" applyNumberFormat="1" applyFont="1" applyFill="1" applyBorder="1" applyAlignment="1">
      <alignment vertical="center"/>
    </xf>
    <xf numFmtId="0" fontId="2" fillId="54" borderId="17" xfId="311" applyFont="1" applyFill="1" applyBorder="1" applyAlignment="1">
      <alignment vertical="center"/>
    </xf>
    <xf numFmtId="0" fontId="2" fillId="54" borderId="0" xfId="311" applyFont="1" applyFill="1" applyBorder="1" applyAlignment="1">
      <alignment vertical="center"/>
    </xf>
    <xf numFmtId="0" fontId="8" fillId="54" borderId="0" xfId="311" applyFont="1" applyFill="1" applyBorder="1" applyAlignment="1">
      <alignment horizontal="right" vertical="center"/>
    </xf>
    <xf numFmtId="3" fontId="2" fillId="54" borderId="17" xfId="311" applyNumberFormat="1" applyFont="1" applyFill="1" applyBorder="1" applyAlignment="1">
      <alignment horizontal="right" vertical="center"/>
    </xf>
    <xf numFmtId="3" fontId="2" fillId="54" borderId="0" xfId="311" applyNumberFormat="1" applyFont="1" applyFill="1" applyBorder="1" applyAlignment="1">
      <alignment horizontal="right" vertical="center"/>
    </xf>
    <xf numFmtId="3" fontId="2" fillId="54" borderId="17" xfId="311" applyNumberFormat="1" applyFont="1" applyFill="1" applyBorder="1" applyAlignment="1">
      <alignment vertical="center"/>
    </xf>
    <xf numFmtId="3" fontId="2" fillId="54" borderId="0" xfId="311" applyNumberFormat="1" applyFont="1" applyFill="1" applyBorder="1" applyAlignment="1">
      <alignment vertical="center"/>
    </xf>
    <xf numFmtId="3" fontId="2" fillId="54" borderId="0" xfId="311" quotePrefix="1" applyNumberFormat="1" applyFont="1" applyFill="1" applyBorder="1" applyAlignment="1">
      <alignment horizontal="right" vertical="center"/>
    </xf>
    <xf numFmtId="3" fontId="2" fillId="54" borderId="17" xfId="311" quotePrefix="1" applyNumberFormat="1" applyFont="1" applyFill="1" applyBorder="1" applyAlignment="1">
      <alignment horizontal="right" vertical="center"/>
    </xf>
    <xf numFmtId="3" fontId="2" fillId="54" borderId="15" xfId="311" applyNumberFormat="1" applyFont="1" applyFill="1" applyBorder="1" applyAlignment="1">
      <alignment vertical="center"/>
    </xf>
    <xf numFmtId="3" fontId="2" fillId="54" borderId="23" xfId="311" applyNumberFormat="1" applyFont="1" applyFill="1" applyBorder="1" applyAlignment="1">
      <alignment vertical="center"/>
    </xf>
    <xf numFmtId="3" fontId="8" fillId="54" borderId="17" xfId="311" applyNumberFormat="1" applyFont="1" applyFill="1" applyBorder="1" applyAlignment="1">
      <alignment vertical="center"/>
    </xf>
    <xf numFmtId="3" fontId="8" fillId="54" borderId="0" xfId="311" applyNumberFormat="1" applyFont="1" applyFill="1" applyBorder="1" applyAlignment="1">
      <alignment vertical="center"/>
    </xf>
    <xf numFmtId="3" fontId="8" fillId="54" borderId="0" xfId="311" applyNumberFormat="1" applyFont="1" applyFill="1" applyBorder="1" applyAlignment="1">
      <alignment horizontal="right" vertical="center"/>
    </xf>
    <xf numFmtId="3" fontId="9" fillId="54" borderId="0" xfId="311" applyNumberFormat="1" applyFont="1" applyFill="1" applyBorder="1" applyAlignment="1">
      <alignment vertical="center"/>
    </xf>
    <xf numFmtId="3" fontId="9" fillId="54" borderId="17" xfId="311" applyNumberFormat="1" applyFont="1" applyFill="1" applyBorder="1" applyAlignment="1">
      <alignment vertical="center"/>
    </xf>
    <xf numFmtId="3" fontId="8" fillId="54" borderId="17" xfId="311" applyNumberFormat="1" applyFont="1" applyFill="1" applyBorder="1" applyAlignment="1">
      <alignment horizontal="right" vertical="center"/>
    </xf>
    <xf numFmtId="3" fontId="16" fillId="54" borderId="0" xfId="311" applyNumberFormat="1" applyFont="1" applyFill="1" applyBorder="1" applyAlignment="1">
      <alignment vertical="center"/>
    </xf>
    <xf numFmtId="3" fontId="16" fillId="54" borderId="17" xfId="311" applyNumberFormat="1" applyFont="1" applyFill="1" applyBorder="1" applyAlignment="1">
      <alignment vertical="center"/>
    </xf>
    <xf numFmtId="3" fontId="17" fillId="54" borderId="0" xfId="311" applyNumberFormat="1" applyFont="1" applyFill="1" applyBorder="1" applyAlignment="1">
      <alignment vertical="center"/>
    </xf>
    <xf numFmtId="3" fontId="17" fillId="54" borderId="17" xfId="311" applyNumberFormat="1" applyFont="1" applyFill="1" applyBorder="1" applyAlignment="1">
      <alignment vertical="center"/>
    </xf>
    <xf numFmtId="165" fontId="2" fillId="54" borderId="17" xfId="379" applyNumberFormat="1" applyFont="1" applyFill="1" applyBorder="1" applyAlignment="1">
      <alignment vertical="center"/>
    </xf>
    <xf numFmtId="165" fontId="2" fillId="54" borderId="0" xfId="379" applyNumberFormat="1" applyFont="1" applyFill="1" applyBorder="1" applyAlignment="1">
      <alignment vertical="center"/>
    </xf>
    <xf numFmtId="3" fontId="8" fillId="54" borderId="15" xfId="311" applyNumberFormat="1" applyFont="1" applyFill="1" applyBorder="1" applyAlignment="1">
      <alignment horizontal="right" vertical="center"/>
    </xf>
    <xf numFmtId="3" fontId="8" fillId="54" borderId="23" xfId="311" applyNumberFormat="1" applyFont="1" applyFill="1" applyBorder="1" applyAlignment="1">
      <alignment horizontal="right" vertical="center"/>
    </xf>
    <xf numFmtId="3" fontId="8" fillId="54" borderId="23" xfId="311" applyNumberFormat="1" applyFont="1" applyFill="1" applyBorder="1" applyAlignment="1">
      <alignment vertical="center"/>
    </xf>
    <xf numFmtId="0" fontId="8" fillId="54" borderId="23" xfId="311" applyFont="1" applyFill="1" applyBorder="1" applyAlignment="1">
      <alignment vertical="center"/>
    </xf>
    <xf numFmtId="0" fontId="2" fillId="54" borderId="15" xfId="311" applyFont="1" applyFill="1" applyBorder="1" applyAlignment="1">
      <alignment vertical="center"/>
    </xf>
    <xf numFmtId="0" fontId="2" fillId="54" borderId="23" xfId="311" applyFont="1" applyFill="1" applyBorder="1" applyAlignment="1">
      <alignment vertical="center"/>
    </xf>
    <xf numFmtId="3" fontId="8" fillId="54" borderId="15" xfId="311" applyNumberFormat="1" applyFont="1" applyFill="1" applyBorder="1" applyAlignment="1">
      <alignment vertical="center"/>
    </xf>
    <xf numFmtId="165" fontId="2" fillId="54" borderId="17" xfId="379" applyNumberFormat="1" applyFont="1" applyFill="1" applyBorder="1" applyAlignment="1">
      <alignment horizontal="right" vertical="center"/>
    </xf>
    <xf numFmtId="165" fontId="2" fillId="54" borderId="0" xfId="379" applyNumberFormat="1" applyFont="1" applyFill="1" applyBorder="1" applyAlignment="1">
      <alignment horizontal="right" vertical="center"/>
    </xf>
    <xf numFmtId="165" fontId="2" fillId="54" borderId="0" xfId="379" quotePrefix="1" applyNumberFormat="1" applyFont="1" applyFill="1" applyBorder="1" applyAlignment="1">
      <alignment horizontal="right" vertical="center"/>
    </xf>
    <xf numFmtId="165" fontId="2" fillId="54" borderId="17" xfId="379" quotePrefix="1" applyNumberFormat="1" applyFont="1" applyFill="1" applyBorder="1" applyAlignment="1">
      <alignment horizontal="right" vertical="center"/>
    </xf>
    <xf numFmtId="165" fontId="2" fillId="54" borderId="15" xfId="379" applyNumberFormat="1" applyFont="1" applyFill="1" applyBorder="1" applyAlignment="1">
      <alignment horizontal="right" vertical="center"/>
    </xf>
    <xf numFmtId="165" fontId="2" fillId="54" borderId="23" xfId="379" applyNumberFormat="1" applyFont="1" applyFill="1" applyBorder="1" applyAlignment="1">
      <alignment horizontal="right" vertical="center"/>
    </xf>
    <xf numFmtId="9" fontId="2" fillId="54" borderId="23" xfId="379" applyFont="1" applyFill="1" applyBorder="1" applyAlignment="1">
      <alignment vertical="center"/>
    </xf>
    <xf numFmtId="9" fontId="2" fillId="54" borderId="15" xfId="379" applyFont="1" applyFill="1" applyBorder="1" applyAlignment="1">
      <alignment vertical="center"/>
    </xf>
    <xf numFmtId="2" fontId="2" fillId="54" borderId="17" xfId="311" applyNumberFormat="1" applyFont="1" applyFill="1" applyBorder="1" applyAlignment="1">
      <alignment vertical="center"/>
    </xf>
    <xf numFmtId="2" fontId="2" fillId="54" borderId="0" xfId="311" applyNumberFormat="1" applyFont="1" applyFill="1" applyBorder="1" applyAlignment="1">
      <alignment vertical="center"/>
    </xf>
    <xf numFmtId="0" fontId="8" fillId="54" borderId="15" xfId="311" applyFont="1" applyFill="1" applyBorder="1" applyAlignment="1">
      <alignment vertical="center"/>
    </xf>
    <xf numFmtId="0" fontId="8" fillId="54" borderId="17" xfId="311" applyFont="1" applyFill="1" applyBorder="1" applyAlignment="1">
      <alignment horizontal="right" vertical="center"/>
    </xf>
    <xf numFmtId="165" fontId="2" fillId="52" borderId="0" xfId="379" applyNumberFormat="1" applyFont="1" applyFill="1" applyBorder="1" applyAlignment="1">
      <alignment vertical="center"/>
    </xf>
    <xf numFmtId="0" fontId="2" fillId="0" borderId="0" xfId="311"/>
    <xf numFmtId="0" fontId="109" fillId="54" borderId="23" xfId="311" applyFont="1" applyFill="1" applyBorder="1" applyAlignment="1">
      <alignment horizontal="right" vertical="center"/>
    </xf>
    <xf numFmtId="0" fontId="8" fillId="54" borderId="0" xfId="311" applyFont="1" applyFill="1" applyBorder="1" applyAlignment="1">
      <alignment horizontal="right"/>
    </xf>
    <xf numFmtId="0" fontId="2" fillId="52" borderId="0" xfId="311" applyNumberFormat="1" applyFont="1" applyFill="1" applyBorder="1" applyAlignment="1">
      <alignment horizontal="right"/>
    </xf>
    <xf numFmtId="0" fontId="8" fillId="52" borderId="0" xfId="311" applyNumberFormat="1" applyFont="1" applyFill="1" applyBorder="1" applyAlignment="1">
      <alignment horizontal="right"/>
    </xf>
    <xf numFmtId="0" fontId="105" fillId="52" borderId="0" xfId="0" applyFont="1" applyFill="1" applyBorder="1" applyAlignment="1">
      <alignment vertical="center"/>
    </xf>
    <xf numFmtId="0" fontId="105" fillId="52" borderId="0" xfId="0" applyFont="1" applyFill="1" applyBorder="1" applyAlignment="1">
      <alignment vertical="center"/>
    </xf>
    <xf numFmtId="0" fontId="8" fillId="54" borderId="0" xfId="316" applyFont="1" applyFill="1" applyBorder="1" applyAlignment="1">
      <alignment horizontal="right"/>
    </xf>
    <xf numFmtId="0" fontId="105" fillId="52" borderId="0" xfId="316" applyFont="1" applyFill="1" applyBorder="1"/>
    <xf numFmtId="0" fontId="8" fillId="54" borderId="0" xfId="0" applyFont="1" applyFill="1" applyBorder="1" applyAlignment="1">
      <alignment horizontal="right"/>
    </xf>
    <xf numFmtId="0" fontId="105" fillId="52" borderId="0" xfId="0" applyFont="1" applyFill="1" applyBorder="1" applyAlignment="1">
      <alignment vertical="center"/>
    </xf>
    <xf numFmtId="0" fontId="105" fillId="52" borderId="0" xfId="0" applyNumberFormat="1" applyFont="1" applyFill="1" applyBorder="1" applyAlignment="1">
      <alignment horizontal="right"/>
    </xf>
    <xf numFmtId="0" fontId="107" fillId="52" borderId="0" xfId="0" applyNumberFormat="1" applyFont="1" applyFill="1" applyBorder="1" applyAlignment="1">
      <alignment horizontal="right" vertical="center"/>
    </xf>
    <xf numFmtId="0" fontId="8" fillId="54" borderId="0" xfId="0" applyFont="1" applyFill="1" applyBorder="1" applyAlignment="1">
      <alignment horizontal="right"/>
    </xf>
    <xf numFmtId="0" fontId="105" fillId="52" borderId="30" xfId="0" applyFont="1" applyFill="1" applyBorder="1" applyAlignment="1">
      <alignment vertical="center"/>
    </xf>
    <xf numFmtId="0" fontId="107" fillId="52" borderId="30" xfId="0" applyFont="1" applyFill="1" applyBorder="1"/>
    <xf numFmtId="0" fontId="107" fillId="52" borderId="30" xfId="0" applyFont="1" applyFill="1" applyBorder="1" applyAlignment="1">
      <alignment vertical="center"/>
    </xf>
    <xf numFmtId="165" fontId="108" fillId="53" borderId="30" xfId="379" applyNumberFormat="1" applyFont="1" applyFill="1" applyBorder="1" applyAlignment="1">
      <alignment vertical="center"/>
    </xf>
    <xf numFmtId="0" fontId="16" fillId="56" borderId="31" xfId="0" applyFont="1" applyFill="1" applyBorder="1" applyAlignment="1">
      <alignment horizontal="right" vertical="center"/>
    </xf>
    <xf numFmtId="0" fontId="105" fillId="52" borderId="0" xfId="0" applyFont="1" applyFill="1" applyBorder="1" applyAlignment="1">
      <alignment vertical="center"/>
    </xf>
    <xf numFmtId="3" fontId="8" fillId="53" borderId="0" xfId="0" applyNumberFormat="1" applyFont="1" applyFill="1" applyBorder="1" applyAlignment="1">
      <alignment vertical="top" wrapText="1"/>
    </xf>
    <xf numFmtId="3" fontId="8" fillId="53" borderId="9" xfId="0" applyNumberFormat="1" applyFont="1" applyFill="1" applyBorder="1" applyAlignment="1">
      <alignment vertical="top" wrapText="1"/>
    </xf>
    <xf numFmtId="3" fontId="10" fillId="53" borderId="0" xfId="0" applyNumberFormat="1" applyFont="1" applyFill="1" applyBorder="1" applyAlignment="1">
      <alignment vertical="top" wrapText="1"/>
    </xf>
    <xf numFmtId="0" fontId="8" fillId="54" borderId="30" xfId="0" applyFont="1" applyFill="1" applyBorder="1" applyAlignment="1">
      <alignment horizontal="right"/>
    </xf>
    <xf numFmtId="0" fontId="105" fillId="52" borderId="0" xfId="0" applyNumberFormat="1" applyFont="1" applyFill="1" applyBorder="1"/>
    <xf numFmtId="0" fontId="105" fillId="52" borderId="0" xfId="0" applyFont="1" applyFill="1" applyBorder="1" applyAlignment="1">
      <alignment vertical="center"/>
    </xf>
    <xf numFmtId="1" fontId="8" fillId="55" borderId="23" xfId="0" applyNumberFormat="1" applyFont="1" applyFill="1" applyBorder="1" applyAlignment="1">
      <alignment horizontal="right"/>
    </xf>
    <xf numFmtId="0" fontId="105" fillId="52" borderId="30" xfId="0" applyNumberFormat="1" applyFont="1" applyFill="1" applyBorder="1"/>
    <xf numFmtId="0" fontId="2" fillId="53" borderId="0" xfId="316" applyFont="1" applyFill="1" applyBorder="1"/>
    <xf numFmtId="3" fontId="2" fillId="53" borderId="0" xfId="316" applyNumberFormat="1" applyFont="1" applyFill="1" applyBorder="1" applyAlignment="1">
      <alignment horizontal="right" vertical="top" wrapText="1"/>
    </xf>
    <xf numFmtId="170" fontId="2" fillId="53" borderId="0" xfId="316" applyNumberFormat="1" applyFont="1" applyFill="1" applyBorder="1" applyAlignment="1">
      <alignment horizontal="right" vertical="top" wrapText="1"/>
    </xf>
    <xf numFmtId="170" fontId="2" fillId="53" borderId="0" xfId="316" applyNumberFormat="1" applyFont="1" applyFill="1" applyBorder="1" applyAlignment="1" applyProtection="1">
      <alignment horizontal="right" vertical="top" wrapText="1"/>
      <protection locked="0"/>
    </xf>
    <xf numFmtId="3" fontId="2" fillId="53" borderId="0" xfId="316" applyNumberFormat="1" applyFont="1" applyFill="1" applyBorder="1" applyAlignment="1" applyProtection="1">
      <alignment horizontal="right" vertical="top" wrapText="1"/>
      <protection locked="0"/>
    </xf>
    <xf numFmtId="0" fontId="2" fillId="53" borderId="0" xfId="316" applyFont="1" applyFill="1" applyBorder="1" applyAlignment="1" applyProtection="1">
      <alignment horizontal="right" vertical="top" wrapText="1"/>
      <protection locked="0"/>
    </xf>
    <xf numFmtId="3" fontId="2" fillId="53" borderId="0" xfId="316" applyNumberFormat="1" applyFont="1" applyFill="1" applyBorder="1" applyAlignment="1" applyProtection="1">
      <alignment horizontal="right" vertical="center" wrapText="1"/>
      <protection locked="0"/>
    </xf>
    <xf numFmtId="3" fontId="8" fillId="53" borderId="0" xfId="316" applyNumberFormat="1" applyFont="1" applyFill="1" applyBorder="1" applyAlignment="1" applyProtection="1">
      <alignment horizontal="right" vertical="top" wrapText="1"/>
      <protection locked="0"/>
    </xf>
    <xf numFmtId="0" fontId="10" fillId="53" borderId="32" xfId="316" applyFont="1" applyFill="1" applyBorder="1" applyAlignment="1">
      <alignment horizontal="right" vertical="top" wrapText="1"/>
    </xf>
    <xf numFmtId="0" fontId="8" fillId="52" borderId="30" xfId="311" applyNumberFormat="1" applyFont="1" applyFill="1" applyBorder="1" applyAlignment="1">
      <alignment horizontal="right"/>
    </xf>
    <xf numFmtId="0" fontId="2" fillId="52" borderId="30" xfId="311" applyNumberFormat="1" applyFont="1" applyFill="1" applyBorder="1" applyAlignment="1">
      <alignment horizontal="right"/>
    </xf>
    <xf numFmtId="0" fontId="2" fillId="53" borderId="0" xfId="316" applyFont="1" applyFill="1" applyBorder="1"/>
    <xf numFmtId="3" fontId="2" fillId="53" borderId="0" xfId="316" applyNumberFormat="1" applyFont="1" applyFill="1" applyBorder="1" applyAlignment="1">
      <alignment horizontal="right" vertical="top" wrapText="1"/>
    </xf>
    <xf numFmtId="3" fontId="2" fillId="53" borderId="0" xfId="316" applyNumberFormat="1" applyFont="1" applyFill="1" applyBorder="1" applyAlignment="1" applyProtection="1">
      <alignment horizontal="right" vertical="center" wrapText="1"/>
      <protection locked="0"/>
    </xf>
    <xf numFmtId="0" fontId="2" fillId="53" borderId="0" xfId="316" applyFont="1" applyFill="1" applyBorder="1"/>
    <xf numFmtId="3" fontId="2" fillId="53" borderId="0" xfId="316" applyNumberFormat="1" applyFont="1" applyFill="1" applyBorder="1" applyAlignment="1">
      <alignment horizontal="right" vertical="top" wrapText="1"/>
    </xf>
    <xf numFmtId="3" fontId="2" fillId="53" borderId="0" xfId="316" applyNumberFormat="1" applyFont="1" applyFill="1" applyBorder="1" applyAlignment="1" applyProtection="1">
      <alignment horizontal="right" vertical="center" wrapText="1"/>
      <protection locked="0"/>
    </xf>
    <xf numFmtId="3" fontId="8" fillId="53" borderId="9" xfId="316" applyNumberFormat="1" applyFont="1" applyFill="1" applyBorder="1" applyAlignment="1">
      <alignment horizontal="right" vertical="top" wrapText="1"/>
    </xf>
    <xf numFmtId="0" fontId="2" fillId="53" borderId="0" xfId="316" applyFont="1" applyFill="1" applyBorder="1"/>
    <xf numFmtId="3" fontId="2" fillId="53" borderId="0" xfId="316" applyNumberFormat="1" applyFont="1" applyFill="1" applyBorder="1" applyAlignment="1">
      <alignment horizontal="right" vertical="top" wrapText="1"/>
    </xf>
    <xf numFmtId="170" fontId="2" fillId="53" borderId="0" xfId="316" applyNumberFormat="1" applyFont="1" applyFill="1" applyBorder="1" applyAlignment="1">
      <alignment horizontal="right" vertical="top" wrapText="1"/>
    </xf>
    <xf numFmtId="3" fontId="2" fillId="53" borderId="0" xfId="316" applyNumberFormat="1" applyFont="1" applyFill="1" applyBorder="1" applyAlignment="1" applyProtection="1">
      <alignment horizontal="right" vertical="center" wrapText="1"/>
      <protection locked="0"/>
    </xf>
    <xf numFmtId="3" fontId="8" fillId="53" borderId="9" xfId="316" applyNumberFormat="1" applyFont="1" applyFill="1" applyBorder="1" applyAlignment="1">
      <alignment horizontal="right" vertical="top" wrapText="1"/>
    </xf>
    <xf numFmtId="0" fontId="2" fillId="53" borderId="0" xfId="316" applyFont="1" applyFill="1" applyBorder="1"/>
    <xf numFmtId="0" fontId="8" fillId="53" borderId="0" xfId="316" applyFont="1" applyFill="1" applyBorder="1"/>
    <xf numFmtId="3" fontId="2" fillId="53" borderId="0" xfId="316" applyNumberFormat="1" applyFont="1" applyFill="1" applyBorder="1" applyAlignment="1">
      <alignment horizontal="right" vertical="top" wrapText="1"/>
    </xf>
    <xf numFmtId="170" fontId="2" fillId="53" borderId="0" xfId="316" applyNumberFormat="1" applyFont="1" applyFill="1" applyBorder="1" applyAlignment="1">
      <alignment horizontal="right" vertical="top" wrapText="1"/>
    </xf>
    <xf numFmtId="170" fontId="2" fillId="53" borderId="0" xfId="316" applyNumberFormat="1" applyFont="1" applyFill="1" applyBorder="1" applyAlignment="1" applyProtection="1">
      <alignment horizontal="right" vertical="top" wrapText="1"/>
      <protection locked="0"/>
    </xf>
    <xf numFmtId="3" fontId="2" fillId="53" borderId="0" xfId="316" applyNumberFormat="1" applyFont="1" applyFill="1" applyBorder="1" applyAlignment="1" applyProtection="1">
      <alignment horizontal="right" vertical="top" wrapText="1"/>
      <protection locked="0"/>
    </xf>
    <xf numFmtId="3" fontId="2" fillId="53" borderId="0" xfId="316" applyNumberFormat="1" applyFont="1" applyFill="1" applyBorder="1" applyAlignment="1" applyProtection="1">
      <alignment horizontal="right" vertical="center" wrapText="1"/>
      <protection locked="0"/>
    </xf>
    <xf numFmtId="3" fontId="8" fillId="53" borderId="0" xfId="316" applyNumberFormat="1" applyFont="1" applyFill="1" applyBorder="1" applyAlignment="1">
      <alignment horizontal="right" vertical="top" wrapText="1"/>
    </xf>
    <xf numFmtId="3" fontId="8" fillId="53" borderId="0" xfId="316" applyNumberFormat="1" applyFont="1" applyFill="1" applyBorder="1" applyAlignment="1" applyProtection="1">
      <alignment horizontal="right" vertical="top" wrapText="1"/>
      <protection locked="0"/>
    </xf>
    <xf numFmtId="3" fontId="8" fillId="53" borderId="9" xfId="316" applyNumberFormat="1" applyFont="1" applyFill="1" applyBorder="1" applyAlignment="1">
      <alignment horizontal="right" vertical="top" wrapText="1"/>
    </xf>
    <xf numFmtId="0" fontId="2" fillId="53" borderId="0" xfId="316" applyFont="1" applyFill="1" applyBorder="1"/>
    <xf numFmtId="3" fontId="2" fillId="53" borderId="0" xfId="316" applyNumberFormat="1" applyFont="1" applyFill="1" applyBorder="1" applyAlignment="1">
      <alignment horizontal="right" vertical="top" wrapText="1"/>
    </xf>
    <xf numFmtId="3" fontId="2" fillId="53" borderId="0" xfId="316" applyNumberFormat="1" applyFont="1" applyFill="1" applyBorder="1" applyAlignment="1" applyProtection="1">
      <alignment horizontal="right" vertical="center" wrapText="1"/>
      <protection locked="0"/>
    </xf>
    <xf numFmtId="3" fontId="8" fillId="53" borderId="0" xfId="316" applyNumberFormat="1" applyFont="1" applyFill="1" applyBorder="1" applyAlignment="1">
      <alignment horizontal="right" vertical="top" wrapText="1"/>
    </xf>
    <xf numFmtId="3" fontId="8" fillId="53" borderId="0" xfId="316" applyNumberFormat="1" applyFont="1" applyFill="1" applyBorder="1" applyAlignment="1" applyProtection="1">
      <alignment horizontal="right" vertical="top" wrapText="1"/>
      <protection locked="0"/>
    </xf>
    <xf numFmtId="3" fontId="8" fillId="53" borderId="9" xfId="316" applyNumberFormat="1" applyFont="1" applyFill="1" applyBorder="1" applyAlignment="1">
      <alignment horizontal="right" vertical="top" wrapText="1"/>
    </xf>
    <xf numFmtId="0" fontId="8" fillId="54" borderId="30" xfId="316" applyFont="1" applyFill="1" applyBorder="1" applyAlignment="1">
      <alignment horizontal="right"/>
    </xf>
    <xf numFmtId="3" fontId="2" fillId="53" borderId="30" xfId="316" applyNumberFormat="1" applyFont="1" applyFill="1" applyBorder="1" applyAlignment="1">
      <alignment horizontal="right" vertical="top" wrapText="1"/>
    </xf>
    <xf numFmtId="170" fontId="2" fillId="53" borderId="30" xfId="316" applyNumberFormat="1" applyFont="1" applyFill="1" applyBorder="1" applyAlignment="1">
      <alignment horizontal="right" vertical="top" wrapText="1"/>
    </xf>
    <xf numFmtId="170" fontId="2" fillId="53" borderId="30" xfId="316" applyNumberFormat="1" applyFont="1" applyFill="1" applyBorder="1" applyAlignment="1" applyProtection="1">
      <alignment horizontal="right" vertical="top" wrapText="1"/>
      <protection locked="0"/>
    </xf>
    <xf numFmtId="3" fontId="2" fillId="53" borderId="30" xfId="316" applyNumberFormat="1" applyFont="1" applyFill="1" applyBorder="1" applyAlignment="1" applyProtection="1">
      <alignment horizontal="right" vertical="top" wrapText="1"/>
      <protection locked="0"/>
    </xf>
    <xf numFmtId="3" fontId="2" fillId="53" borderId="30" xfId="316" applyNumberFormat="1" applyFont="1" applyFill="1" applyBorder="1" applyAlignment="1" applyProtection="1">
      <alignment horizontal="right" vertical="center" wrapText="1"/>
      <protection locked="0"/>
    </xf>
    <xf numFmtId="3" fontId="8" fillId="53" borderId="30" xfId="316" applyNumberFormat="1" applyFont="1" applyFill="1" applyBorder="1" applyAlignment="1">
      <alignment horizontal="right" vertical="top" wrapText="1"/>
    </xf>
    <xf numFmtId="3" fontId="8" fillId="53" borderId="30" xfId="316" applyNumberFormat="1" applyFont="1" applyFill="1" applyBorder="1" applyAlignment="1" applyProtection="1">
      <alignment horizontal="right" vertical="top" wrapText="1"/>
      <protection locked="0"/>
    </xf>
    <xf numFmtId="169" fontId="8" fillId="53" borderId="31" xfId="176" applyNumberFormat="1" applyFont="1" applyFill="1" applyBorder="1"/>
    <xf numFmtId="169" fontId="2" fillId="53" borderId="30" xfId="176" applyNumberFormat="1" applyFont="1" applyFill="1" applyBorder="1"/>
    <xf numFmtId="3" fontId="10" fillId="53" borderId="0" xfId="316" applyNumberFormat="1" applyFont="1" applyFill="1" applyBorder="1" applyAlignment="1" applyProtection="1">
      <alignment horizontal="right" vertical="top" wrapText="1"/>
      <protection locked="0"/>
    </xf>
    <xf numFmtId="0" fontId="10" fillId="53" borderId="9" xfId="316" applyFont="1" applyFill="1" applyBorder="1" applyAlignment="1">
      <alignment horizontal="right" vertical="top" wrapText="1"/>
    </xf>
    <xf numFmtId="0" fontId="10" fillId="53" borderId="0" xfId="316" applyFont="1" applyFill="1" applyBorder="1" applyAlignment="1">
      <alignment horizontal="right" vertical="top" wrapText="1"/>
    </xf>
    <xf numFmtId="3" fontId="10" fillId="53" borderId="30" xfId="316" applyNumberFormat="1" applyFont="1" applyFill="1" applyBorder="1" applyAlignment="1" applyProtection="1">
      <alignment horizontal="right" vertical="top" wrapText="1"/>
      <protection locked="0"/>
    </xf>
    <xf numFmtId="0" fontId="10" fillId="53" borderId="0" xfId="316" applyFont="1" applyFill="1" applyBorder="1"/>
    <xf numFmtId="3" fontId="2" fillId="53" borderId="31" xfId="316" applyNumberFormat="1" applyFont="1" applyFill="1" applyBorder="1" applyAlignment="1" applyProtection="1">
      <alignment horizontal="right" vertical="top"/>
      <protection locked="0"/>
    </xf>
    <xf numFmtId="3" fontId="8" fillId="53" borderId="32" xfId="316" applyNumberFormat="1" applyFont="1" applyFill="1" applyBorder="1" applyAlignment="1">
      <alignment horizontal="right" vertical="top" wrapText="1"/>
    </xf>
    <xf numFmtId="3" fontId="2" fillId="53" borderId="30" xfId="316" applyNumberFormat="1" applyFont="1" applyFill="1" applyBorder="1" applyProtection="1">
      <protection locked="0"/>
    </xf>
    <xf numFmtId="3" fontId="8" fillId="53" borderId="30" xfId="316" applyNumberFormat="1" applyFont="1" applyFill="1" applyBorder="1" applyAlignment="1" applyProtection="1">
      <alignment horizontal="right" vertical="center" wrapText="1"/>
      <protection locked="0"/>
    </xf>
    <xf numFmtId="3" fontId="2" fillId="53" borderId="32" xfId="316" applyNumberFormat="1" applyFont="1" applyFill="1" applyBorder="1" applyAlignment="1">
      <alignment horizontal="right" vertical="top" wrapText="1"/>
    </xf>
    <xf numFmtId="3" fontId="2" fillId="53" borderId="32" xfId="316" applyNumberFormat="1" applyFont="1" applyFill="1" applyBorder="1" applyAlignment="1" applyProtection="1">
      <alignment horizontal="right" vertical="top" wrapText="1"/>
      <protection locked="0"/>
    </xf>
    <xf numFmtId="0" fontId="8" fillId="54" borderId="31" xfId="316" applyFont="1" applyFill="1" applyBorder="1" applyAlignment="1">
      <alignment horizontal="right"/>
    </xf>
    <xf numFmtId="0" fontId="105" fillId="52" borderId="30" xfId="316" applyFont="1" applyFill="1" applyBorder="1"/>
    <xf numFmtId="0" fontId="8" fillId="54" borderId="30" xfId="311" applyFont="1" applyFill="1" applyBorder="1" applyAlignment="1">
      <alignment horizontal="right"/>
    </xf>
    <xf numFmtId="3" fontId="2" fillId="0" borderId="0" xfId="0" applyNumberFormat="1" applyFont="1" applyBorder="1"/>
    <xf numFmtId="0" fontId="8" fillId="0" borderId="0" xfId="311" applyFont="1" applyFill="1" applyBorder="1"/>
    <xf numFmtId="3" fontId="2" fillId="53" borderId="0" xfId="311" applyNumberFormat="1" applyFont="1" applyFill="1" applyBorder="1" applyAlignment="1">
      <alignment vertical="top" wrapText="1"/>
    </xf>
    <xf numFmtId="3" fontId="2" fillId="53" borderId="23" xfId="311" applyNumberFormat="1" applyFont="1" applyFill="1" applyBorder="1" applyAlignment="1">
      <alignment vertical="top" wrapText="1"/>
    </xf>
    <xf numFmtId="3" fontId="10" fillId="53" borderId="0" xfId="311" applyNumberFormat="1" applyFont="1" applyFill="1" applyBorder="1" applyAlignment="1">
      <alignment vertical="top" wrapText="1"/>
    </xf>
    <xf numFmtId="0" fontId="8" fillId="53" borderId="0" xfId="349" applyFont="1" applyFill="1" applyBorder="1" applyAlignment="1">
      <alignment horizontal="right"/>
    </xf>
    <xf numFmtId="0" fontId="8" fillId="53" borderId="0" xfId="349" applyFont="1" applyFill="1" applyBorder="1"/>
    <xf numFmtId="0" fontId="2" fillId="53" borderId="0" xfId="349" applyFont="1" applyFill="1" applyBorder="1"/>
    <xf numFmtId="0" fontId="109" fillId="54" borderId="0" xfId="349" applyFont="1" applyFill="1" applyBorder="1" applyAlignment="1">
      <alignment horizontal="right"/>
    </xf>
    <xf numFmtId="0" fontId="2" fillId="54" borderId="0" xfId="349" applyNumberFormat="1" applyFont="1" applyFill="1" applyBorder="1"/>
    <xf numFmtId="0" fontId="2" fillId="54" borderId="0" xfId="349" applyFont="1" applyFill="1" applyBorder="1" applyAlignment="1">
      <alignment horizontal="right"/>
    </xf>
    <xf numFmtId="0" fontId="105" fillId="52" borderId="0" xfId="349" applyNumberFormat="1" applyFont="1" applyFill="1" applyBorder="1" applyAlignment="1">
      <alignment horizontal="right"/>
    </xf>
    <xf numFmtId="0" fontId="107" fillId="52" borderId="0" xfId="349" applyNumberFormat="1" applyFont="1" applyFill="1" applyBorder="1"/>
    <xf numFmtId="0" fontId="2" fillId="0" borderId="30" xfId="0" applyNumberFormat="1" applyFont="1" applyFill="1" applyBorder="1"/>
    <xf numFmtId="0" fontId="2" fillId="54" borderId="30" xfId="311" applyNumberFormat="1" applyFont="1" applyFill="1" applyBorder="1"/>
    <xf numFmtId="0" fontId="2" fillId="53" borderId="0" xfId="311" applyFill="1"/>
    <xf numFmtId="0" fontId="8" fillId="54" borderId="23" xfId="311" applyFont="1" applyFill="1" applyBorder="1" applyAlignment="1">
      <alignment horizontal="right"/>
    </xf>
    <xf numFmtId="0" fontId="105" fillId="52" borderId="0" xfId="311" applyFont="1" applyFill="1" applyBorder="1"/>
    <xf numFmtId="0" fontId="2" fillId="54" borderId="0" xfId="311" applyNumberFormat="1" applyFont="1" applyFill="1" applyBorder="1"/>
    <xf numFmtId="3" fontId="2" fillId="53" borderId="0" xfId="362" applyNumberFormat="1" applyFont="1" applyFill="1" applyBorder="1"/>
    <xf numFmtId="3" fontId="2" fillId="53" borderId="0" xfId="311" applyNumberFormat="1" applyFill="1"/>
    <xf numFmtId="0" fontId="8" fillId="52" borderId="0" xfId="311" applyFont="1" applyFill="1" applyBorder="1"/>
    <xf numFmtId="0" fontId="8" fillId="54" borderId="0" xfId="311" applyFont="1" applyFill="1" applyBorder="1" applyAlignment="1">
      <alignment horizontal="right"/>
    </xf>
    <xf numFmtId="0" fontId="107" fillId="52" borderId="0" xfId="311" applyNumberFormat="1" applyFont="1" applyFill="1" applyBorder="1" applyAlignment="1">
      <alignment horizontal="right"/>
    </xf>
    <xf numFmtId="0" fontId="2" fillId="53" borderId="0" xfId="355" applyFont="1" applyFill="1" applyBorder="1" applyAlignment="1">
      <alignment horizontal="right" vertical="top" wrapText="1"/>
    </xf>
    <xf numFmtId="43" fontId="105" fillId="52" borderId="0" xfId="176" applyNumberFormat="1" applyFont="1" applyFill="1" applyBorder="1" applyAlignment="1">
      <alignment horizontal="right"/>
    </xf>
    <xf numFmtId="0" fontId="2" fillId="54" borderId="31" xfId="311" applyFont="1" applyFill="1" applyBorder="1" applyAlignment="1">
      <alignment horizontal="left"/>
    </xf>
    <xf numFmtId="0" fontId="2" fillId="53" borderId="0" xfId="0" applyFont="1" applyFill="1" applyBorder="1" applyAlignment="1">
      <alignment vertical="center"/>
    </xf>
    <xf numFmtId="0" fontId="2" fillId="53" borderId="30" xfId="0" applyFont="1" applyFill="1" applyBorder="1" applyAlignment="1">
      <alignment vertical="center"/>
    </xf>
    <xf numFmtId="0" fontId="108" fillId="53" borderId="0" xfId="0" applyFont="1" applyFill="1" applyBorder="1" applyAlignment="1">
      <alignment vertical="center"/>
    </xf>
    <xf numFmtId="3" fontId="108" fillId="53" borderId="0" xfId="0" applyNumberFormat="1" applyFont="1" applyFill="1" applyBorder="1" applyAlignment="1">
      <alignment vertical="center"/>
    </xf>
    <xf numFmtId="3" fontId="108" fillId="53" borderId="0" xfId="0" quotePrefix="1" applyNumberFormat="1" applyFont="1" applyFill="1" applyBorder="1" applyAlignment="1">
      <alignment horizontal="right" vertical="center"/>
    </xf>
    <xf numFmtId="0" fontId="2" fillId="53" borderId="23" xfId="0" applyFont="1" applyFill="1" applyBorder="1" applyAlignment="1">
      <alignment vertical="center"/>
    </xf>
    <xf numFmtId="0" fontId="2" fillId="53" borderId="31" xfId="0" applyFont="1" applyFill="1" applyBorder="1" applyAlignment="1">
      <alignment vertical="center"/>
    </xf>
    <xf numFmtId="3" fontId="108" fillId="53" borderId="23" xfId="0" applyNumberFormat="1" applyFont="1" applyFill="1" applyBorder="1" applyAlignment="1">
      <alignment vertical="center"/>
    </xf>
    <xf numFmtId="3" fontId="109" fillId="53" borderId="0" xfId="0" applyNumberFormat="1" applyFont="1" applyFill="1" applyBorder="1" applyAlignment="1">
      <alignment vertical="center"/>
    </xf>
    <xf numFmtId="0" fontId="107" fillId="52" borderId="0" xfId="332" applyNumberFormat="1" applyFont="1" applyFill="1" applyBorder="1"/>
    <xf numFmtId="0" fontId="8" fillId="54" borderId="0" xfId="0" applyFont="1" applyFill="1" applyBorder="1" applyAlignment="1">
      <alignment horizontal="right"/>
    </xf>
    <xf numFmtId="0" fontId="107" fillId="52" borderId="0" xfId="0" applyNumberFormat="1" applyFont="1" applyFill="1" applyBorder="1" applyAlignment="1">
      <alignment horizontal="right"/>
    </xf>
    <xf numFmtId="0" fontId="105" fillId="52" borderId="0" xfId="0" applyFont="1" applyFill="1" applyBorder="1" applyAlignment="1">
      <alignment vertical="center"/>
    </xf>
    <xf numFmtId="0" fontId="105" fillId="52" borderId="0" xfId="0" applyFont="1" applyFill="1" applyBorder="1" applyAlignment="1">
      <alignment horizontal="left" vertical="center"/>
    </xf>
    <xf numFmtId="3" fontId="10" fillId="53" borderId="0" xfId="0" applyNumberFormat="1" applyFont="1" applyFill="1" applyBorder="1" applyAlignment="1">
      <alignment vertical="center"/>
    </xf>
    <xf numFmtId="0" fontId="105" fillId="52" borderId="0" xfId="0" applyNumberFormat="1" applyFont="1" applyFill="1" applyBorder="1" applyAlignment="1">
      <alignment horizontal="right"/>
    </xf>
    <xf numFmtId="165" fontId="2" fillId="53" borderId="0" xfId="379" applyNumberFormat="1" applyFont="1" applyFill="1" applyBorder="1" applyAlignment="1">
      <alignment vertical="center"/>
    </xf>
    <xf numFmtId="0" fontId="112" fillId="53" borderId="23" xfId="0" applyFont="1" applyFill="1" applyBorder="1" applyAlignment="1">
      <alignment vertical="center"/>
    </xf>
    <xf numFmtId="3" fontId="2" fillId="53" borderId="0" xfId="0" applyNumberFormat="1" applyFont="1" applyFill="1" applyBorder="1" applyAlignment="1">
      <alignment vertical="center"/>
    </xf>
    <xf numFmtId="3" fontId="8" fillId="53" borderId="0" xfId="0" applyNumberFormat="1" applyFont="1" applyFill="1" applyBorder="1" applyAlignment="1">
      <alignment vertical="center"/>
    </xf>
    <xf numFmtId="165" fontId="2" fillId="53" borderId="30" xfId="379" applyNumberFormat="1" applyFont="1" applyFill="1" applyBorder="1" applyAlignment="1">
      <alignment vertical="center"/>
    </xf>
    <xf numFmtId="165" fontId="2" fillId="53" borderId="23" xfId="379" applyNumberFormat="1" applyFont="1" applyFill="1" applyBorder="1" applyAlignment="1">
      <alignment vertical="center"/>
    </xf>
    <xf numFmtId="3" fontId="2" fillId="53" borderId="0" xfId="0" applyNumberFormat="1" applyFont="1" applyFill="1" applyBorder="1" applyAlignment="1">
      <alignment horizontal="right" vertical="center"/>
    </xf>
    <xf numFmtId="3" fontId="2" fillId="53" borderId="0" xfId="0" quotePrefix="1" applyNumberFormat="1" applyFont="1" applyFill="1" applyBorder="1" applyAlignment="1">
      <alignment horizontal="right" vertical="center"/>
    </xf>
    <xf numFmtId="3" fontId="2" fillId="53" borderId="23" xfId="0" applyNumberFormat="1" applyFont="1" applyFill="1" applyBorder="1" applyAlignment="1">
      <alignment vertical="center"/>
    </xf>
    <xf numFmtId="3" fontId="8" fillId="53" borderId="0" xfId="0" applyNumberFormat="1" applyFont="1" applyFill="1" applyBorder="1" applyAlignment="1">
      <alignment horizontal="right" vertical="center"/>
    </xf>
    <xf numFmtId="3" fontId="8" fillId="53" borderId="23" xfId="0" applyNumberFormat="1" applyFont="1" applyFill="1" applyBorder="1" applyAlignment="1">
      <alignment vertical="center"/>
    </xf>
    <xf numFmtId="165" fontId="2" fillId="53" borderId="0" xfId="379" applyNumberFormat="1" applyFont="1" applyFill="1" applyBorder="1" applyAlignment="1">
      <alignment horizontal="right" vertical="center"/>
    </xf>
    <xf numFmtId="165" fontId="2" fillId="53" borderId="0" xfId="379" quotePrefix="1" applyNumberFormat="1" applyFont="1" applyFill="1" applyBorder="1" applyAlignment="1">
      <alignment horizontal="right" vertical="center"/>
    </xf>
    <xf numFmtId="165" fontId="2" fillId="53" borderId="23" xfId="379" applyNumberFormat="1" applyFont="1" applyFill="1" applyBorder="1" applyAlignment="1">
      <alignment horizontal="right" vertical="center"/>
    </xf>
    <xf numFmtId="9" fontId="2" fillId="53" borderId="23" xfId="379" applyFont="1" applyFill="1" applyBorder="1" applyAlignment="1">
      <alignment vertical="center"/>
    </xf>
    <xf numFmtId="2" fontId="2" fillId="53" borderId="0" xfId="0" applyNumberFormat="1" applyFont="1" applyFill="1" applyBorder="1" applyAlignment="1">
      <alignment vertical="center"/>
    </xf>
    <xf numFmtId="0" fontId="2" fillId="53" borderId="23" xfId="0" quotePrefix="1" applyFont="1" applyFill="1" applyBorder="1" applyAlignment="1">
      <alignment vertical="center"/>
    </xf>
    <xf numFmtId="0" fontId="107" fillId="52" borderId="0" xfId="0" applyNumberFormat="1" applyFont="1" applyFill="1" applyBorder="1" applyAlignment="1">
      <alignment horizontal="left"/>
    </xf>
    <xf numFmtId="3" fontId="109" fillId="53" borderId="30" xfId="0" applyNumberFormat="1" applyFont="1" applyFill="1" applyBorder="1" applyAlignment="1">
      <alignment vertical="center"/>
    </xf>
    <xf numFmtId="3" fontId="108" fillId="53" borderId="30" xfId="0" quotePrefix="1" applyNumberFormat="1" applyFont="1" applyFill="1" applyBorder="1" applyAlignment="1">
      <alignment horizontal="right" vertical="center"/>
    </xf>
    <xf numFmtId="3" fontId="108" fillId="53" borderId="31" xfId="0" applyNumberFormat="1" applyFont="1" applyFill="1" applyBorder="1" applyAlignment="1">
      <alignment vertical="center"/>
    </xf>
    <xf numFmtId="3" fontId="108" fillId="53" borderId="30" xfId="0" applyNumberFormat="1" applyFont="1" applyFill="1" applyBorder="1" applyAlignment="1">
      <alignment vertical="center"/>
    </xf>
    <xf numFmtId="0" fontId="108" fillId="53" borderId="30" xfId="0" applyFont="1" applyFill="1" applyBorder="1" applyAlignment="1">
      <alignment vertical="center"/>
    </xf>
    <xf numFmtId="3" fontId="2" fillId="53" borderId="30" xfId="0" applyNumberFormat="1" applyFont="1" applyFill="1" applyBorder="1" applyAlignment="1">
      <alignment vertical="center"/>
    </xf>
    <xf numFmtId="3" fontId="8" fillId="53" borderId="30" xfId="0" applyNumberFormat="1" applyFont="1" applyFill="1" applyBorder="1" applyAlignment="1">
      <alignment vertical="center"/>
    </xf>
    <xf numFmtId="3" fontId="10" fillId="53" borderId="30" xfId="0" applyNumberFormat="1" applyFont="1" applyFill="1" applyBorder="1" applyAlignment="1">
      <alignment vertical="center"/>
    </xf>
    <xf numFmtId="165" fontId="2" fillId="53" borderId="31" xfId="379" applyNumberFormat="1" applyFont="1" applyFill="1" applyBorder="1" applyAlignment="1">
      <alignment vertical="center"/>
    </xf>
    <xf numFmtId="3" fontId="2" fillId="53" borderId="30" xfId="0" applyNumberFormat="1" applyFont="1" applyFill="1" applyBorder="1" applyAlignment="1">
      <alignment horizontal="right" vertical="center"/>
    </xf>
    <xf numFmtId="3" fontId="2" fillId="53" borderId="30" xfId="0" quotePrefix="1" applyNumberFormat="1" applyFont="1" applyFill="1" applyBorder="1" applyAlignment="1">
      <alignment horizontal="right" vertical="center"/>
    </xf>
    <xf numFmtId="3" fontId="2" fillId="53" borderId="31" xfId="0" applyNumberFormat="1" applyFont="1" applyFill="1" applyBorder="1" applyAlignment="1">
      <alignment vertical="center"/>
    </xf>
    <xf numFmtId="3" fontId="8" fillId="53" borderId="30" xfId="0" applyNumberFormat="1" applyFont="1" applyFill="1" applyBorder="1" applyAlignment="1">
      <alignment horizontal="right" vertical="center"/>
    </xf>
    <xf numFmtId="3" fontId="8" fillId="53" borderId="31" xfId="0" applyNumberFormat="1" applyFont="1" applyFill="1" applyBorder="1" applyAlignment="1">
      <alignment vertical="center"/>
    </xf>
    <xf numFmtId="165" fontId="2" fillId="53" borderId="30" xfId="379" applyNumberFormat="1" applyFont="1" applyFill="1" applyBorder="1" applyAlignment="1">
      <alignment horizontal="right" vertical="center"/>
    </xf>
    <xf numFmtId="165" fontId="2" fillId="53" borderId="30" xfId="379" quotePrefix="1" applyNumberFormat="1" applyFont="1" applyFill="1" applyBorder="1" applyAlignment="1">
      <alignment horizontal="right" vertical="center"/>
    </xf>
    <xf numFmtId="165" fontId="2" fillId="53" borderId="31" xfId="379" applyNumberFormat="1" applyFont="1" applyFill="1" applyBorder="1" applyAlignment="1">
      <alignment horizontal="right" vertical="center"/>
    </xf>
    <xf numFmtId="9" fontId="2" fillId="53" borderId="31" xfId="379" applyFont="1" applyFill="1" applyBorder="1" applyAlignment="1">
      <alignment vertical="center"/>
    </xf>
    <xf numFmtId="2" fontId="2" fillId="53" borderId="30" xfId="0" applyNumberFormat="1" applyFont="1" applyFill="1" applyBorder="1" applyAlignment="1">
      <alignment vertical="center"/>
    </xf>
    <xf numFmtId="0" fontId="2" fillId="53" borderId="31" xfId="0" quotePrefix="1" applyFont="1" applyFill="1" applyBorder="1" applyAlignment="1">
      <alignment vertical="center"/>
    </xf>
    <xf numFmtId="0" fontId="112" fillId="53" borderId="31" xfId="0" applyFont="1" applyFill="1" applyBorder="1" applyAlignment="1">
      <alignment vertical="center"/>
    </xf>
    <xf numFmtId="0" fontId="2" fillId="53" borderId="0" xfId="311" applyFont="1" applyFill="1" applyBorder="1"/>
    <xf numFmtId="3" fontId="2" fillId="53" borderId="0" xfId="311" applyNumberFormat="1" applyFont="1" applyFill="1" applyBorder="1" applyAlignment="1">
      <alignment vertical="top" wrapText="1"/>
    </xf>
    <xf numFmtId="3" fontId="2" fillId="53" borderId="30" xfId="311" applyNumberFormat="1" applyFont="1" applyFill="1" applyBorder="1" applyAlignment="1">
      <alignment vertical="top" wrapText="1"/>
    </xf>
    <xf numFmtId="3" fontId="2" fillId="53" borderId="23" xfId="311" applyNumberFormat="1" applyFont="1" applyFill="1" applyBorder="1" applyAlignment="1">
      <alignment vertical="top" wrapText="1"/>
    </xf>
    <xf numFmtId="3" fontId="2" fillId="53" borderId="31" xfId="311" applyNumberFormat="1" applyFont="1" applyFill="1" applyBorder="1" applyAlignment="1">
      <alignment vertical="top" wrapText="1"/>
    </xf>
    <xf numFmtId="3" fontId="8" fillId="53" borderId="0" xfId="311" applyNumberFormat="1" applyFont="1" applyFill="1" applyBorder="1" applyAlignment="1">
      <alignment vertical="top" wrapText="1"/>
    </xf>
    <xf numFmtId="3" fontId="8" fillId="53" borderId="30" xfId="311" applyNumberFormat="1" applyFont="1" applyFill="1" applyBorder="1" applyAlignment="1">
      <alignment vertical="top" wrapText="1"/>
    </xf>
    <xf numFmtId="3" fontId="8" fillId="53" borderId="9" xfId="311" applyNumberFormat="1" applyFont="1" applyFill="1" applyBorder="1" applyAlignment="1">
      <alignment vertical="top" wrapText="1"/>
    </xf>
    <xf numFmtId="3" fontId="8" fillId="53" borderId="32" xfId="311" applyNumberFormat="1" applyFont="1" applyFill="1" applyBorder="1" applyAlignment="1">
      <alignment vertical="top" wrapText="1"/>
    </xf>
    <xf numFmtId="3" fontId="10" fillId="53" borderId="0" xfId="311" applyNumberFormat="1" applyFont="1" applyFill="1" applyBorder="1" applyAlignment="1">
      <alignment vertical="top" wrapText="1"/>
    </xf>
    <xf numFmtId="0" fontId="8" fillId="54" borderId="0" xfId="316" applyFont="1" applyFill="1" applyBorder="1" applyAlignment="1">
      <alignment horizontal="right"/>
    </xf>
    <xf numFmtId="0" fontId="105" fillId="52" borderId="0" xfId="316" applyFont="1" applyFill="1" applyBorder="1"/>
    <xf numFmtId="0" fontId="107" fillId="52" borderId="0" xfId="0" applyNumberFormat="1" applyFont="1" applyFill="1" applyBorder="1" applyAlignment="1"/>
    <xf numFmtId="0" fontId="108" fillId="53" borderId="0" xfId="0" applyFont="1" applyFill="1" applyBorder="1" applyAlignment="1">
      <alignment vertical="center"/>
    </xf>
    <xf numFmtId="0" fontId="107" fillId="52" borderId="0" xfId="0" applyFont="1" applyFill="1" applyBorder="1"/>
    <xf numFmtId="0" fontId="107" fillId="52" borderId="0" xfId="332" applyNumberFormat="1" applyFont="1" applyFill="1" applyBorder="1"/>
    <xf numFmtId="0" fontId="107" fillId="52" borderId="0" xfId="0" applyFont="1" applyFill="1" applyBorder="1" applyAlignment="1">
      <alignment vertical="center"/>
    </xf>
    <xf numFmtId="0" fontId="109" fillId="54" borderId="0" xfId="0" applyFont="1" applyFill="1" applyBorder="1" applyAlignment="1">
      <alignment horizontal="right" vertical="center"/>
    </xf>
    <xf numFmtId="0" fontId="109" fillId="54" borderId="23" xfId="0" applyFont="1" applyFill="1" applyBorder="1" applyAlignment="1">
      <alignment horizontal="right" vertical="center"/>
    </xf>
    <xf numFmtId="0" fontId="105" fillId="52" borderId="0" xfId="0" applyFont="1" applyFill="1" applyBorder="1" applyAlignment="1">
      <alignment horizontal="left" vertical="center"/>
    </xf>
    <xf numFmtId="0" fontId="2" fillId="53" borderId="0" xfId="0" applyFont="1" applyFill="1" applyBorder="1"/>
    <xf numFmtId="0" fontId="8" fillId="53" borderId="0" xfId="0" applyFont="1" applyFill="1" applyBorder="1"/>
    <xf numFmtId="0" fontId="8" fillId="54" borderId="0" xfId="0" applyFont="1" applyFill="1" applyBorder="1" applyAlignment="1">
      <alignment horizontal="right"/>
    </xf>
    <xf numFmtId="0" fontId="105" fillId="52" borderId="0" xfId="0" applyFont="1" applyFill="1" applyBorder="1"/>
    <xf numFmtId="0" fontId="8" fillId="52" borderId="0" xfId="316" applyFont="1" applyFill="1" applyBorder="1" applyAlignment="1">
      <alignment horizontal="right"/>
    </xf>
    <xf numFmtId="0" fontId="2" fillId="54" borderId="0" xfId="316" applyFont="1" applyFill="1" applyBorder="1"/>
    <xf numFmtId="3" fontId="8" fillId="53" borderId="9" xfId="316" applyNumberFormat="1" applyFont="1" applyFill="1" applyBorder="1" applyAlignment="1" applyProtection="1">
      <alignment horizontal="right" vertical="top" wrapText="1"/>
      <protection locked="0"/>
    </xf>
    <xf numFmtId="3" fontId="2" fillId="53" borderId="30" xfId="316" applyNumberFormat="1" applyFont="1" applyFill="1" applyBorder="1" applyAlignment="1">
      <alignment horizontal="right" vertical="top" wrapText="1"/>
    </xf>
    <xf numFmtId="170" fontId="2" fillId="53" borderId="30" xfId="316" applyNumberFormat="1" applyFont="1" applyFill="1" applyBorder="1" applyAlignment="1">
      <alignment horizontal="right" vertical="top" wrapText="1"/>
    </xf>
    <xf numFmtId="170" fontId="2" fillId="53" borderId="0" xfId="316" applyNumberFormat="1" applyFont="1" applyFill="1" applyBorder="1" applyAlignment="1">
      <alignment horizontal="right" vertical="top" wrapText="1"/>
    </xf>
    <xf numFmtId="170" fontId="2" fillId="53" borderId="30" xfId="316" applyNumberFormat="1" applyFont="1" applyFill="1" applyBorder="1" applyAlignment="1" applyProtection="1">
      <alignment horizontal="right" vertical="top" wrapText="1"/>
      <protection locked="0"/>
    </xf>
    <xf numFmtId="3" fontId="2" fillId="53" borderId="0" xfId="316" applyNumberFormat="1" applyFont="1" applyFill="1" applyBorder="1" applyAlignment="1" applyProtection="1">
      <alignment horizontal="right" vertical="top" wrapText="1"/>
      <protection locked="0"/>
    </xf>
    <xf numFmtId="3" fontId="2" fillId="53" borderId="0" xfId="316" applyNumberFormat="1" applyFont="1" applyFill="1" applyBorder="1" applyAlignment="1" applyProtection="1">
      <alignment horizontal="right" vertical="center" wrapText="1"/>
      <protection locked="0"/>
    </xf>
    <xf numFmtId="3" fontId="8" fillId="53" borderId="30" xfId="316" applyNumberFormat="1" applyFont="1" applyFill="1" applyBorder="1" applyAlignment="1">
      <alignment horizontal="right" vertical="top" wrapText="1"/>
    </xf>
    <xf numFmtId="3" fontId="8" fillId="53" borderId="0" xfId="316" applyNumberFormat="1" applyFont="1" applyFill="1" applyBorder="1" applyAlignment="1">
      <alignment horizontal="right" vertical="top" wrapText="1"/>
    </xf>
    <xf numFmtId="3" fontId="8" fillId="53" borderId="0" xfId="316" applyNumberFormat="1" applyFont="1" applyFill="1" applyBorder="1" applyAlignment="1" applyProtection="1">
      <alignment horizontal="right" vertical="top" wrapText="1"/>
      <protection locked="0"/>
    </xf>
    <xf numFmtId="169" fontId="8" fillId="53" borderId="23" xfId="176" applyNumberFormat="1" applyFont="1" applyFill="1" applyBorder="1"/>
    <xf numFmtId="169" fontId="8" fillId="53" borderId="31" xfId="176" applyNumberFormat="1" applyFont="1" applyFill="1" applyBorder="1"/>
    <xf numFmtId="169" fontId="2" fillId="53" borderId="0" xfId="176" applyNumberFormat="1" applyFont="1" applyFill="1" applyBorder="1"/>
    <xf numFmtId="169" fontId="2" fillId="53" borderId="30" xfId="176" applyNumberFormat="1" applyFont="1" applyFill="1" applyBorder="1"/>
    <xf numFmtId="3" fontId="10" fillId="53" borderId="0" xfId="316" applyNumberFormat="1" applyFont="1" applyFill="1" applyBorder="1" applyAlignment="1" applyProtection="1">
      <alignment horizontal="right" vertical="top" wrapText="1"/>
      <protection locked="0"/>
    </xf>
    <xf numFmtId="3" fontId="10" fillId="53" borderId="32" xfId="316" applyNumberFormat="1" applyFont="1" applyFill="1" applyBorder="1" applyAlignment="1">
      <alignment horizontal="right" vertical="top" wrapText="1"/>
    </xf>
    <xf numFmtId="3" fontId="10" fillId="53" borderId="9" xfId="316" applyNumberFormat="1" applyFont="1" applyFill="1" applyBorder="1" applyAlignment="1">
      <alignment horizontal="right" vertical="top" wrapText="1"/>
    </xf>
    <xf numFmtId="3" fontId="10" fillId="53" borderId="9" xfId="316" applyNumberFormat="1" applyFont="1" applyFill="1" applyBorder="1" applyAlignment="1" applyProtection="1">
      <alignment horizontal="right" vertical="top" wrapText="1"/>
      <protection locked="0"/>
    </xf>
    <xf numFmtId="0" fontId="10" fillId="53" borderId="0" xfId="316" applyFont="1" applyFill="1" applyBorder="1" applyAlignment="1">
      <alignment horizontal="right" vertical="top" wrapText="1"/>
    </xf>
    <xf numFmtId="0" fontId="2" fillId="53" borderId="23" xfId="316" applyFont="1" applyFill="1" applyBorder="1" applyAlignment="1">
      <alignment horizontal="right" vertical="top"/>
    </xf>
    <xf numFmtId="3" fontId="2" fillId="53" borderId="23" xfId="316" applyNumberFormat="1" applyFont="1" applyFill="1" applyBorder="1" applyAlignment="1" applyProtection="1">
      <alignment horizontal="right" vertical="top"/>
      <protection locked="0"/>
    </xf>
    <xf numFmtId="3" fontId="8" fillId="53" borderId="32" xfId="316" applyNumberFormat="1" applyFont="1" applyFill="1" applyBorder="1" applyAlignment="1">
      <alignment horizontal="right" vertical="top" wrapText="1"/>
    </xf>
    <xf numFmtId="3" fontId="8" fillId="53" borderId="9" xfId="316" applyNumberFormat="1" applyFont="1" applyFill="1" applyBorder="1" applyAlignment="1">
      <alignment horizontal="right" vertical="top" wrapText="1"/>
    </xf>
    <xf numFmtId="3" fontId="2" fillId="53" borderId="32" xfId="316" applyNumberFormat="1" applyFont="1" applyFill="1" applyBorder="1" applyAlignment="1">
      <alignment horizontal="right" vertical="top" wrapText="1"/>
    </xf>
    <xf numFmtId="3" fontId="2" fillId="53" borderId="9" xfId="316" applyNumberFormat="1" applyFont="1" applyFill="1" applyBorder="1" applyAlignment="1" applyProtection="1">
      <alignment horizontal="right" vertical="top" wrapText="1"/>
      <protection locked="0"/>
    </xf>
    <xf numFmtId="3" fontId="2" fillId="53" borderId="0" xfId="316" applyNumberFormat="1" applyFont="1" applyFill="1" applyBorder="1" applyAlignment="1">
      <alignment horizontal="right" vertical="top" wrapText="1"/>
    </xf>
    <xf numFmtId="3" fontId="2" fillId="53" borderId="9" xfId="316" applyNumberFormat="1" applyFont="1" applyFill="1" applyBorder="1" applyAlignment="1">
      <alignment horizontal="right" vertical="top" wrapText="1"/>
    </xf>
    <xf numFmtId="0" fontId="8" fillId="53" borderId="0" xfId="316" applyFont="1" applyFill="1" applyBorder="1" applyAlignment="1">
      <alignment horizontal="right" vertical="top" wrapText="1"/>
    </xf>
    <xf numFmtId="170" fontId="2" fillId="53" borderId="17" xfId="316" applyNumberFormat="1" applyFont="1" applyFill="1" applyBorder="1" applyAlignment="1">
      <alignment horizontal="right" vertical="top" wrapText="1"/>
    </xf>
    <xf numFmtId="169" fontId="2" fillId="53" borderId="17" xfId="176" applyNumberFormat="1" applyFont="1" applyFill="1" applyBorder="1"/>
    <xf numFmtId="169" fontId="8" fillId="53" borderId="15" xfId="176" applyNumberFormat="1" applyFont="1" applyFill="1" applyBorder="1"/>
    <xf numFmtId="3" fontId="8" fillId="53" borderId="25" xfId="316" applyNumberFormat="1" applyFont="1" applyFill="1" applyBorder="1" applyAlignment="1" applyProtection="1">
      <alignment horizontal="right" vertical="top" wrapText="1"/>
      <protection locked="0"/>
    </xf>
    <xf numFmtId="0" fontId="8" fillId="53" borderId="30" xfId="316" applyFont="1" applyFill="1" applyBorder="1" applyAlignment="1">
      <alignment horizontal="right" vertical="top" wrapText="1"/>
    </xf>
    <xf numFmtId="0" fontId="2" fillId="53" borderId="31" xfId="316" applyFont="1" applyFill="1" applyBorder="1" applyAlignment="1">
      <alignment horizontal="right" vertical="top"/>
    </xf>
    <xf numFmtId="3" fontId="8" fillId="53" borderId="17" xfId="316" applyNumberFormat="1" applyFont="1" applyFill="1" applyBorder="1" applyAlignment="1" applyProtection="1">
      <alignment horizontal="right" vertical="top" wrapText="1"/>
      <protection locked="0"/>
    </xf>
    <xf numFmtId="3" fontId="2" fillId="53" borderId="17" xfId="316" applyNumberFormat="1" applyFont="1" applyFill="1" applyBorder="1" applyAlignment="1" applyProtection="1">
      <alignment horizontal="right" vertical="top" wrapText="1"/>
      <protection locked="0"/>
    </xf>
    <xf numFmtId="3" fontId="2" fillId="53" borderId="25" xfId="316" applyNumberFormat="1" applyFont="1" applyFill="1" applyBorder="1" applyAlignment="1" applyProtection="1">
      <alignment horizontal="right" vertical="top" wrapText="1"/>
      <protection locked="0"/>
    </xf>
    <xf numFmtId="3" fontId="2" fillId="53" borderId="0" xfId="357" applyNumberFormat="1" applyFont="1" applyFill="1" applyAlignment="1" applyProtection="1">
      <alignment horizontal="right" vertical="top" wrapText="1"/>
      <protection locked="0"/>
    </xf>
    <xf numFmtId="3" fontId="2" fillId="53" borderId="30" xfId="357" applyNumberFormat="1" applyFont="1" applyFill="1" applyBorder="1" applyAlignment="1" applyProtection="1">
      <alignment horizontal="right" vertical="top" wrapText="1"/>
      <protection locked="0"/>
    </xf>
    <xf numFmtId="3" fontId="2" fillId="53" borderId="38" xfId="357" applyNumberFormat="1" applyFont="1" applyFill="1" applyBorder="1" applyAlignment="1" applyProtection="1">
      <alignment horizontal="right" vertical="top" wrapText="1"/>
      <protection locked="0"/>
    </xf>
    <xf numFmtId="3" fontId="2" fillId="53" borderId="39" xfId="357" applyNumberFormat="1" applyFont="1" applyFill="1" applyBorder="1" applyAlignment="1" applyProtection="1">
      <alignment horizontal="right" vertical="top" wrapText="1"/>
      <protection locked="0"/>
    </xf>
    <xf numFmtId="3" fontId="2" fillId="53" borderId="0" xfId="357" applyNumberFormat="1" applyFont="1" applyFill="1" applyAlignment="1" applyProtection="1">
      <alignment horizontal="right" vertical="center" wrapText="1"/>
      <protection locked="0"/>
    </xf>
    <xf numFmtId="3" fontId="2" fillId="53" borderId="17" xfId="316" applyNumberFormat="1" applyFont="1" applyFill="1" applyBorder="1" applyAlignment="1" applyProtection="1">
      <alignment horizontal="right" vertical="center" wrapText="1"/>
      <protection locked="0"/>
    </xf>
    <xf numFmtId="3" fontId="2" fillId="53" borderId="30" xfId="357" applyNumberFormat="1" applyFont="1" applyFill="1" applyBorder="1" applyAlignment="1" applyProtection="1">
      <alignment horizontal="right" vertical="center" wrapText="1"/>
      <protection locked="0"/>
    </xf>
    <xf numFmtId="3" fontId="2" fillId="53" borderId="0" xfId="316" applyNumberFormat="1" applyFont="1" applyFill="1" applyBorder="1" applyProtection="1">
      <protection locked="0"/>
    </xf>
    <xf numFmtId="3" fontId="2" fillId="53" borderId="38" xfId="357" applyNumberFormat="1" applyFont="1" applyFill="1" applyBorder="1" applyProtection="1">
      <protection locked="0"/>
    </xf>
    <xf numFmtId="3" fontId="2" fillId="53" borderId="17" xfId="316" applyNumberFormat="1" applyFont="1" applyFill="1" applyBorder="1" applyProtection="1">
      <protection locked="0"/>
    </xf>
    <xf numFmtId="3" fontId="2" fillId="53" borderId="39" xfId="357" applyNumberFormat="1" applyFont="1" applyFill="1" applyBorder="1" applyProtection="1">
      <protection locked="0"/>
    </xf>
    <xf numFmtId="3" fontId="2" fillId="53" borderId="0" xfId="357" applyNumberFormat="1" applyFont="1" applyFill="1" applyBorder="1" applyAlignment="1" applyProtection="1">
      <alignment horizontal="right" vertical="top" wrapText="1"/>
      <protection locked="0"/>
    </xf>
    <xf numFmtId="3" fontId="2" fillId="53" borderId="15" xfId="316" applyNumberFormat="1" applyFont="1" applyFill="1" applyBorder="1" applyAlignment="1" applyProtection="1">
      <alignment horizontal="right" vertical="top"/>
      <protection locked="0"/>
    </xf>
    <xf numFmtId="3" fontId="10" fillId="53" borderId="0" xfId="357" applyNumberFormat="1" applyFont="1" applyFill="1" applyBorder="1" applyAlignment="1" applyProtection="1">
      <alignment horizontal="right" vertical="top" wrapText="1"/>
      <protection locked="0"/>
    </xf>
    <xf numFmtId="3" fontId="10" fillId="53" borderId="17" xfId="316" applyNumberFormat="1" applyFont="1" applyFill="1" applyBorder="1" applyAlignment="1" applyProtection="1">
      <alignment horizontal="right" vertical="top" wrapText="1"/>
      <protection locked="0"/>
    </xf>
    <xf numFmtId="3" fontId="10" fillId="53" borderId="30" xfId="357" applyNumberFormat="1" applyFont="1" applyFill="1" applyBorder="1" applyAlignment="1" applyProtection="1">
      <alignment horizontal="right" vertical="top" wrapText="1"/>
      <protection locked="0"/>
    </xf>
    <xf numFmtId="3" fontId="10" fillId="53" borderId="38" xfId="357" applyNumberFormat="1" applyFont="1" applyFill="1" applyBorder="1" applyAlignment="1" applyProtection="1">
      <alignment horizontal="right" vertical="top" wrapText="1"/>
      <protection locked="0"/>
    </xf>
    <xf numFmtId="3" fontId="10" fillId="53" borderId="39" xfId="357" applyNumberFormat="1" applyFont="1" applyFill="1" applyBorder="1" applyAlignment="1" applyProtection="1">
      <alignment horizontal="right" vertical="top" wrapText="1"/>
      <protection locked="0"/>
    </xf>
    <xf numFmtId="3" fontId="10" fillId="53" borderId="25" xfId="316" applyNumberFormat="1" applyFont="1" applyFill="1" applyBorder="1" applyAlignment="1" applyProtection="1">
      <alignment horizontal="right" vertical="top" wrapText="1"/>
      <protection locked="0"/>
    </xf>
    <xf numFmtId="3" fontId="8" fillId="53" borderId="0" xfId="357" applyNumberFormat="1" applyFont="1" applyFill="1" applyBorder="1" applyAlignment="1" applyProtection="1">
      <alignment horizontal="right" vertical="top" wrapText="1"/>
      <protection locked="0"/>
    </xf>
    <xf numFmtId="3" fontId="2" fillId="53" borderId="17" xfId="357" applyNumberFormat="1" applyFont="1" applyFill="1" applyBorder="1" applyAlignment="1" applyProtection="1">
      <alignment horizontal="right" vertical="top" wrapText="1"/>
      <protection locked="0"/>
    </xf>
    <xf numFmtId="3" fontId="2" fillId="53" borderId="0" xfId="316" applyNumberFormat="1" applyFont="1" applyFill="1" applyBorder="1" applyAlignment="1" applyProtection="1">
      <alignment horizontal="right" wrapText="1"/>
      <protection locked="0"/>
    </xf>
    <xf numFmtId="3" fontId="2" fillId="53" borderId="0" xfId="316" applyNumberFormat="1" applyFont="1" applyFill="1" applyBorder="1" applyAlignment="1">
      <alignment horizontal="right" wrapText="1"/>
    </xf>
    <xf numFmtId="3" fontId="2" fillId="53" borderId="0" xfId="357" applyNumberFormat="1" applyFont="1" applyFill="1" applyAlignment="1" applyProtection="1">
      <alignment horizontal="right" wrapText="1"/>
      <protection locked="0"/>
    </xf>
    <xf numFmtId="3" fontId="2" fillId="53" borderId="17" xfId="316" applyNumberFormat="1" applyFont="1" applyFill="1" applyBorder="1" applyAlignment="1" applyProtection="1">
      <alignment horizontal="right" wrapText="1"/>
      <protection locked="0"/>
    </xf>
    <xf numFmtId="3" fontId="2" fillId="53" borderId="30" xfId="357" applyNumberFormat="1" applyFont="1" applyFill="1" applyBorder="1" applyAlignment="1" applyProtection="1">
      <alignment horizontal="right" wrapText="1"/>
      <protection locked="0"/>
    </xf>
    <xf numFmtId="165" fontId="2" fillId="53" borderId="0" xfId="379" applyNumberFormat="1" applyFont="1" applyFill="1" applyBorder="1"/>
    <xf numFmtId="3" fontId="10" fillId="53" borderId="0" xfId="0" applyNumberFormat="1" applyFont="1" applyFill="1" applyBorder="1"/>
    <xf numFmtId="3" fontId="8" fillId="53" borderId="23" xfId="0" applyNumberFormat="1" applyFont="1" applyFill="1" applyBorder="1"/>
    <xf numFmtId="3" fontId="8" fillId="53" borderId="0" xfId="0" applyNumberFormat="1" applyFont="1" applyFill="1" applyBorder="1" applyAlignment="1">
      <alignment horizontal="right"/>
    </xf>
    <xf numFmtId="165" fontId="2" fillId="53" borderId="0" xfId="379" applyNumberFormat="1" applyFont="1" applyFill="1" applyBorder="1" applyAlignment="1"/>
    <xf numFmtId="164" fontId="2" fillId="53" borderId="0" xfId="0" applyNumberFormat="1" applyFont="1" applyFill="1" applyBorder="1" applyAlignment="1"/>
    <xf numFmtId="0" fontId="2" fillId="53" borderId="0" xfId="0" applyFont="1" applyFill="1" applyBorder="1" applyAlignment="1"/>
    <xf numFmtId="3" fontId="8" fillId="53" borderId="24" xfId="0" applyNumberFormat="1" applyFont="1" applyFill="1" applyBorder="1"/>
    <xf numFmtId="3" fontId="8" fillId="53" borderId="24" xfId="0" applyNumberFormat="1" applyFont="1" applyFill="1" applyBorder="1" applyAlignment="1">
      <alignment horizontal="right"/>
    </xf>
    <xf numFmtId="165" fontId="8" fillId="53" borderId="24" xfId="379" applyNumberFormat="1" applyFont="1" applyFill="1" applyBorder="1"/>
    <xf numFmtId="3" fontId="2" fillId="53" borderId="0" xfId="0" applyNumberFormat="1" applyFont="1" applyFill="1" applyBorder="1" applyAlignment="1"/>
    <xf numFmtId="3" fontId="2" fillId="53" borderId="23" xfId="0" applyNumberFormat="1" applyFont="1" applyFill="1" applyBorder="1" applyAlignment="1"/>
    <xf numFmtId="3" fontId="108" fillId="53" borderId="9" xfId="0" applyNumberFormat="1" applyFont="1" applyFill="1" applyBorder="1" applyAlignment="1">
      <alignment vertical="center"/>
    </xf>
    <xf numFmtId="3" fontId="2" fillId="53" borderId="24" xfId="0" applyNumberFormat="1" applyFont="1" applyFill="1" applyBorder="1" applyAlignment="1">
      <alignment horizontal="right"/>
    </xf>
    <xf numFmtId="0" fontId="2" fillId="53" borderId="0" xfId="0" applyFont="1" applyFill="1" applyBorder="1"/>
    <xf numFmtId="3" fontId="2" fillId="53" borderId="0" xfId="0" applyNumberFormat="1" applyFont="1" applyFill="1" applyBorder="1"/>
    <xf numFmtId="3" fontId="2" fillId="53" borderId="0" xfId="361" applyNumberFormat="1" applyFont="1" applyFill="1" applyBorder="1" applyAlignment="1">
      <alignment horizontal="right"/>
    </xf>
    <xf numFmtId="3" fontId="2" fillId="53" borderId="0" xfId="362" applyNumberFormat="1" applyFont="1" applyFill="1"/>
    <xf numFmtId="3" fontId="2" fillId="53" borderId="0" xfId="362" applyNumberFormat="1" applyFont="1" applyFill="1" applyBorder="1"/>
    <xf numFmtId="3" fontId="2" fillId="53" borderId="23" xfId="362" applyNumberFormat="1" applyFont="1" applyFill="1" applyBorder="1"/>
    <xf numFmtId="3" fontId="8" fillId="53" borderId="0" xfId="362" applyNumberFormat="1" applyFont="1" applyFill="1" applyBorder="1"/>
    <xf numFmtId="3" fontId="10" fillId="53" borderId="0" xfId="362" applyNumberFormat="1" applyFont="1" applyFill="1" applyBorder="1"/>
    <xf numFmtId="3" fontId="7" fillId="53" borderId="0" xfId="362" applyNumberFormat="1" applyFont="1" applyFill="1" applyBorder="1"/>
    <xf numFmtId="3" fontId="2" fillId="53" borderId="0" xfId="0" applyNumberFormat="1" applyFont="1" applyFill="1" applyAlignment="1">
      <alignment horizontal="right"/>
    </xf>
    <xf numFmtId="0" fontId="2" fillId="53" borderId="0" xfId="0" quotePrefix="1" applyNumberFormat="1" applyFont="1" applyFill="1" applyBorder="1" applyAlignment="1">
      <alignment horizontal="right"/>
    </xf>
    <xf numFmtId="3" fontId="2" fillId="53" borderId="0" xfId="362" quotePrefix="1" applyNumberFormat="1" applyFont="1" applyFill="1" applyBorder="1" applyAlignment="1">
      <alignment horizontal="right"/>
    </xf>
    <xf numFmtId="3" fontId="8" fillId="53" borderId="9" xfId="362" applyNumberFormat="1" applyFont="1" applyFill="1" applyBorder="1"/>
    <xf numFmtId="3" fontId="7" fillId="53" borderId="0" xfId="362" quotePrefix="1" applyNumberFormat="1" applyFont="1" applyFill="1" applyBorder="1"/>
    <xf numFmtId="0" fontId="8" fillId="54" borderId="0" xfId="0" applyFont="1" applyFill="1" applyBorder="1" applyAlignment="1">
      <alignment horizontal="right"/>
    </xf>
    <xf numFmtId="0" fontId="8" fillId="54" borderId="0" xfId="0" applyFont="1" applyFill="1" applyBorder="1" applyAlignment="1">
      <alignment horizontal="right"/>
    </xf>
    <xf numFmtId="0" fontId="2" fillId="53" borderId="0" xfId="0" applyFont="1" applyFill="1" applyBorder="1"/>
    <xf numFmtId="3" fontId="2" fillId="53" borderId="0" xfId="0" applyNumberFormat="1" applyFont="1" applyFill="1" applyBorder="1" applyAlignment="1">
      <alignment vertical="top" wrapText="1"/>
    </xf>
    <xf numFmtId="3" fontId="2" fillId="53" borderId="0" xfId="0" applyNumberFormat="1" applyFont="1" applyFill="1" applyBorder="1" applyAlignment="1">
      <alignment horizontal="right"/>
    </xf>
    <xf numFmtId="3" fontId="2" fillId="53" borderId="0" xfId="0" applyNumberFormat="1" applyFont="1" applyFill="1" applyBorder="1"/>
    <xf numFmtId="165" fontId="2" fillId="53" borderId="0" xfId="379" applyNumberFormat="1" applyFont="1" applyFill="1" applyBorder="1" applyAlignment="1">
      <alignment horizontal="right"/>
    </xf>
    <xf numFmtId="0" fontId="2" fillId="53" borderId="0" xfId="0" applyFont="1" applyFill="1" applyBorder="1" applyAlignment="1">
      <alignment horizontal="right"/>
    </xf>
    <xf numFmtId="0" fontId="2" fillId="53" borderId="23" xfId="0" applyFont="1" applyFill="1" applyBorder="1" applyAlignment="1">
      <alignment horizontal="right"/>
    </xf>
    <xf numFmtId="0" fontId="8" fillId="53" borderId="0" xfId="0" applyFont="1" applyFill="1" applyBorder="1" applyAlignment="1">
      <alignment horizontal="right"/>
    </xf>
    <xf numFmtId="3" fontId="2" fillId="53" borderId="0" xfId="0" applyNumberFormat="1" applyFont="1" applyFill="1" applyBorder="1" applyAlignment="1">
      <alignment horizontal="right" vertical="top" wrapText="1"/>
    </xf>
    <xf numFmtId="2" fontId="2" fillId="53" borderId="0" xfId="0" applyNumberFormat="1" applyFont="1" applyFill="1" applyBorder="1" applyAlignment="1">
      <alignment horizontal="right" vertical="top" wrapText="1"/>
    </xf>
    <xf numFmtId="165" fontId="12" fillId="53" borderId="0" xfId="379" applyNumberFormat="1" applyFont="1" applyFill="1" applyBorder="1" applyAlignment="1">
      <alignment horizontal="right"/>
    </xf>
    <xf numFmtId="2" fontId="2" fillId="53" borderId="0" xfId="0" applyNumberFormat="1" applyFont="1" applyFill="1" applyAlignment="1">
      <alignment horizontal="right"/>
    </xf>
    <xf numFmtId="2" fontId="2" fillId="53" borderId="0" xfId="0" applyNumberFormat="1" applyFont="1" applyFill="1" applyBorder="1" applyAlignment="1">
      <alignment horizontal="right"/>
    </xf>
    <xf numFmtId="165" fontId="2" fillId="53" borderId="0" xfId="379" applyNumberFormat="1" applyFont="1" applyFill="1" applyAlignment="1">
      <alignment horizontal="right"/>
    </xf>
    <xf numFmtId="3" fontId="6" fillId="53" borderId="0" xfId="0" applyNumberFormat="1" applyFont="1" applyFill="1" applyBorder="1"/>
    <xf numFmtId="167" fontId="2" fillId="53" borderId="0" xfId="0" applyNumberFormat="1" applyFont="1" applyFill="1" applyBorder="1" applyAlignment="1">
      <alignment horizontal="right"/>
    </xf>
    <xf numFmtId="167" fontId="2" fillId="53" borderId="23" xfId="0" applyNumberFormat="1" applyFont="1" applyFill="1" applyBorder="1" applyAlignment="1">
      <alignment horizontal="right"/>
    </xf>
    <xf numFmtId="0" fontId="8" fillId="53" borderId="23" xfId="0" applyFont="1" applyFill="1" applyBorder="1" applyAlignment="1">
      <alignment horizontal="right"/>
    </xf>
    <xf numFmtId="3" fontId="2" fillId="54" borderId="23" xfId="0" applyNumberFormat="1" applyFont="1" applyFill="1" applyBorder="1" applyAlignment="1">
      <alignment horizontal="right"/>
    </xf>
    <xf numFmtId="2" fontId="108" fillId="53" borderId="0" xfId="0" applyNumberFormat="1" applyFont="1" applyFill="1" applyAlignment="1">
      <alignment horizontal="right"/>
    </xf>
    <xf numFmtId="4" fontId="6" fillId="53" borderId="0" xfId="0" applyNumberFormat="1" applyFont="1" applyFill="1" applyBorder="1"/>
    <xf numFmtId="0" fontId="107" fillId="52" borderId="0" xfId="0" applyNumberFormat="1" applyFont="1" applyFill="1" applyBorder="1" applyAlignment="1">
      <alignment horizontal="right"/>
    </xf>
    <xf numFmtId="0" fontId="105" fillId="52" borderId="0" xfId="0" applyFont="1" applyFill="1" applyBorder="1" applyAlignment="1">
      <alignment vertical="center"/>
    </xf>
    <xf numFmtId="1" fontId="8" fillId="55" borderId="23" xfId="0" applyNumberFormat="1" applyFont="1" applyFill="1" applyBorder="1" applyAlignment="1">
      <alignment horizontal="right"/>
    </xf>
    <xf numFmtId="3" fontId="9" fillId="50" borderId="0" xfId="176" applyNumberFormat="1" applyFont="1" applyFill="1" applyBorder="1" applyAlignment="1">
      <alignment horizontal="right"/>
    </xf>
    <xf numFmtId="3" fontId="2" fillId="50" borderId="0" xfId="176" applyNumberFormat="1" applyFont="1" applyFill="1" applyBorder="1" applyAlignment="1">
      <alignment horizontal="right"/>
    </xf>
    <xf numFmtId="3" fontId="8" fillId="50" borderId="0" xfId="176" applyNumberFormat="1" applyFont="1" applyFill="1" applyBorder="1" applyAlignment="1">
      <alignment horizontal="right"/>
    </xf>
    <xf numFmtId="3" fontId="2" fillId="50" borderId="23" xfId="176" applyNumberFormat="1" applyFont="1" applyFill="1" applyBorder="1" applyAlignment="1">
      <alignment horizontal="right"/>
    </xf>
    <xf numFmtId="164" fontId="2" fillId="50" borderId="0" xfId="176" applyNumberFormat="1" applyFont="1" applyFill="1" applyBorder="1" applyAlignment="1">
      <alignment horizontal="right"/>
    </xf>
    <xf numFmtId="164" fontId="9" fillId="50" borderId="0" xfId="176" applyNumberFormat="1" applyFont="1" applyFill="1" applyBorder="1" applyAlignment="1">
      <alignment horizontal="right"/>
    </xf>
    <xf numFmtId="0" fontId="107" fillId="52" borderId="0" xfId="0" applyNumberFormat="1" applyFont="1" applyFill="1" applyBorder="1" applyAlignment="1">
      <alignment horizontal="left"/>
    </xf>
    <xf numFmtId="0" fontId="108" fillId="52" borderId="0" xfId="0" applyFont="1" applyFill="1" applyBorder="1" applyAlignment="1">
      <alignment vertical="center"/>
    </xf>
    <xf numFmtId="3" fontId="2" fillId="53" borderId="0" xfId="0" applyNumberFormat="1" applyFont="1" applyFill="1" applyBorder="1" applyAlignment="1">
      <alignment horizontal="right"/>
    </xf>
    <xf numFmtId="0" fontId="8" fillId="54" borderId="0" xfId="0" applyFont="1" applyFill="1" applyBorder="1" applyAlignment="1">
      <alignment horizontal="right"/>
    </xf>
    <xf numFmtId="0" fontId="2" fillId="52" borderId="0" xfId="0" applyNumberFormat="1" applyFont="1" applyFill="1" applyBorder="1" applyAlignment="1">
      <alignment horizontal="right"/>
    </xf>
    <xf numFmtId="0" fontId="8" fillId="52" borderId="0" xfId="0" applyNumberFormat="1" applyFont="1" applyFill="1" applyBorder="1" applyAlignment="1">
      <alignment horizontal="right"/>
    </xf>
    <xf numFmtId="0" fontId="2" fillId="53" borderId="0" xfId="0" applyFont="1" applyFill="1" applyBorder="1" applyAlignment="1">
      <alignment vertical="center"/>
    </xf>
    <xf numFmtId="0" fontId="108" fillId="53" borderId="0" xfId="0" applyFont="1" applyFill="1" applyBorder="1" applyAlignment="1">
      <alignment vertical="center"/>
    </xf>
    <xf numFmtId="3" fontId="108" fillId="53" borderId="0" xfId="0" applyNumberFormat="1" applyFont="1" applyFill="1" applyBorder="1" applyAlignment="1">
      <alignment vertical="center"/>
    </xf>
    <xf numFmtId="3" fontId="108" fillId="53" borderId="0" xfId="0" quotePrefix="1" applyNumberFormat="1" applyFont="1" applyFill="1" applyBorder="1" applyAlignment="1">
      <alignment horizontal="right" vertical="center"/>
    </xf>
    <xf numFmtId="0" fontId="2" fillId="53" borderId="23" xfId="0" applyFont="1" applyFill="1" applyBorder="1" applyAlignment="1">
      <alignment vertical="center"/>
    </xf>
    <xf numFmtId="3" fontId="108" fillId="53" borderId="23" xfId="0" applyNumberFormat="1" applyFont="1" applyFill="1" applyBorder="1" applyAlignment="1">
      <alignment vertical="center"/>
    </xf>
    <xf numFmtId="3" fontId="109" fillId="53" borderId="0" xfId="0" applyNumberFormat="1" applyFont="1" applyFill="1" applyBorder="1" applyAlignment="1">
      <alignment vertical="center"/>
    </xf>
    <xf numFmtId="165" fontId="108" fillId="53" borderId="0" xfId="379" applyNumberFormat="1" applyFont="1" applyFill="1" applyBorder="1" applyAlignment="1">
      <alignment vertical="center"/>
    </xf>
    <xf numFmtId="0" fontId="107" fillId="52" borderId="0" xfId="0" applyFont="1" applyFill="1" applyBorder="1"/>
    <xf numFmtId="0" fontId="107" fillId="52" borderId="0" xfId="332" applyNumberFormat="1" applyFont="1" applyFill="1" applyBorder="1"/>
    <xf numFmtId="0" fontId="107" fillId="52" borderId="0" xfId="0" applyFont="1" applyFill="1" applyBorder="1" applyAlignment="1">
      <alignment vertical="center"/>
    </xf>
    <xf numFmtId="0" fontId="109" fillId="54" borderId="0" xfId="0" applyFont="1" applyFill="1" applyBorder="1" applyAlignment="1">
      <alignment horizontal="right" vertical="center"/>
    </xf>
    <xf numFmtId="0" fontId="105" fillId="52" borderId="0" xfId="0" applyFont="1" applyFill="1" applyBorder="1" applyAlignment="1">
      <alignment horizontal="left" vertical="center"/>
    </xf>
    <xf numFmtId="3" fontId="10" fillId="53" borderId="0" xfId="0" applyNumberFormat="1" applyFont="1" applyFill="1" applyBorder="1" applyAlignment="1">
      <alignment vertical="center"/>
    </xf>
    <xf numFmtId="165" fontId="2" fillId="53" borderId="0" xfId="379" applyNumberFormat="1" applyFont="1" applyFill="1" applyBorder="1" applyAlignment="1">
      <alignment vertical="center"/>
    </xf>
    <xf numFmtId="0" fontId="112" fillId="53" borderId="23" xfId="0" applyFont="1" applyFill="1" applyBorder="1" applyAlignment="1">
      <alignment vertical="center"/>
    </xf>
    <xf numFmtId="3" fontId="2" fillId="53" borderId="0" xfId="0" applyNumberFormat="1" applyFont="1" applyFill="1" applyBorder="1" applyAlignment="1">
      <alignment vertical="center"/>
    </xf>
    <xf numFmtId="3" fontId="8" fillId="53" borderId="0" xfId="0" applyNumberFormat="1" applyFont="1" applyFill="1" applyBorder="1" applyAlignment="1">
      <alignment vertical="center"/>
    </xf>
    <xf numFmtId="165" fontId="2" fillId="53" borderId="23" xfId="379" applyNumberFormat="1" applyFont="1" applyFill="1" applyBorder="1" applyAlignment="1">
      <alignment vertical="center"/>
    </xf>
    <xf numFmtId="3" fontId="2" fillId="53" borderId="0" xfId="0" applyNumberFormat="1" applyFont="1" applyFill="1" applyBorder="1" applyAlignment="1">
      <alignment horizontal="right" vertical="center"/>
    </xf>
    <xf numFmtId="3" fontId="2" fillId="53" borderId="0" xfId="0" quotePrefix="1" applyNumberFormat="1" applyFont="1" applyFill="1" applyBorder="1" applyAlignment="1">
      <alignment horizontal="right" vertical="center"/>
    </xf>
    <xf numFmtId="3" fontId="2" fillId="53" borderId="23" xfId="0" applyNumberFormat="1" applyFont="1" applyFill="1" applyBorder="1" applyAlignment="1">
      <alignment vertical="center"/>
    </xf>
    <xf numFmtId="3" fontId="8" fillId="53" borderId="0" xfId="0" applyNumberFormat="1" applyFont="1" applyFill="1" applyBorder="1" applyAlignment="1">
      <alignment horizontal="right" vertical="center"/>
    </xf>
    <xf numFmtId="3" fontId="8" fillId="53" borderId="23" xfId="0" applyNumberFormat="1" applyFont="1" applyFill="1" applyBorder="1" applyAlignment="1">
      <alignment vertical="center"/>
    </xf>
    <xf numFmtId="165" fontId="2" fillId="53" borderId="0" xfId="379" applyNumberFormat="1" applyFont="1" applyFill="1" applyBorder="1" applyAlignment="1">
      <alignment horizontal="right" vertical="center"/>
    </xf>
    <xf numFmtId="165" fontId="2" fillId="53" borderId="0" xfId="379" quotePrefix="1" applyNumberFormat="1" applyFont="1" applyFill="1" applyBorder="1" applyAlignment="1">
      <alignment horizontal="right" vertical="center"/>
    </xf>
    <xf numFmtId="165" fontId="2" fillId="53" borderId="23" xfId="379" applyNumberFormat="1" applyFont="1" applyFill="1" applyBorder="1" applyAlignment="1">
      <alignment horizontal="right" vertical="center"/>
    </xf>
    <xf numFmtId="2" fontId="2" fillId="53" borderId="0" xfId="0" applyNumberFormat="1" applyFont="1" applyFill="1" applyBorder="1" applyAlignment="1">
      <alignment vertical="center"/>
    </xf>
    <xf numFmtId="0" fontId="2" fillId="53" borderId="23" xfId="0" quotePrefix="1" applyFont="1" applyFill="1" applyBorder="1" applyAlignment="1">
      <alignment vertical="center"/>
    </xf>
    <xf numFmtId="0" fontId="2" fillId="53" borderId="0" xfId="0" applyFont="1" applyFill="1" applyBorder="1"/>
    <xf numFmtId="3" fontId="2" fillId="53" borderId="0" xfId="0" applyNumberFormat="1" applyFont="1" applyFill="1" applyBorder="1" applyAlignment="1">
      <alignment vertical="top" wrapText="1"/>
    </xf>
    <xf numFmtId="3" fontId="2" fillId="53" borderId="23" xfId="0" applyNumberFormat="1" applyFont="1" applyFill="1" applyBorder="1" applyAlignment="1">
      <alignment vertical="top" wrapText="1"/>
    </xf>
    <xf numFmtId="3" fontId="8" fillId="53" borderId="0" xfId="0" applyNumberFormat="1" applyFont="1" applyFill="1" applyBorder="1" applyAlignment="1">
      <alignment vertical="top" wrapText="1"/>
    </xf>
    <xf numFmtId="3" fontId="8" fillId="53" borderId="9" xfId="0" applyNumberFormat="1" applyFont="1" applyFill="1" applyBorder="1" applyAlignment="1">
      <alignment vertical="top" wrapText="1"/>
    </xf>
    <xf numFmtId="3" fontId="10" fillId="53" borderId="0" xfId="0" applyNumberFormat="1" applyFont="1" applyFill="1" applyBorder="1" applyAlignment="1">
      <alignment vertical="top" wrapText="1"/>
    </xf>
    <xf numFmtId="0" fontId="8" fillId="54" borderId="0" xfId="0" applyFont="1" applyFill="1" applyBorder="1" applyAlignment="1">
      <alignment horizontal="right"/>
    </xf>
    <xf numFmtId="0" fontId="105" fillId="52" borderId="0" xfId="0" applyFont="1" applyFill="1" applyBorder="1"/>
    <xf numFmtId="0" fontId="8" fillId="52" borderId="0" xfId="316" applyFont="1" applyFill="1" applyBorder="1" applyAlignment="1">
      <alignment horizontal="right"/>
    </xf>
    <xf numFmtId="0" fontId="8" fillId="54" borderId="0" xfId="316" applyFont="1" applyFill="1" applyBorder="1" applyAlignment="1">
      <alignment horizontal="right"/>
    </xf>
    <xf numFmtId="170" fontId="2" fillId="53" borderId="0" xfId="316" applyNumberFormat="1" applyFont="1" applyFill="1" applyBorder="1" applyAlignment="1">
      <alignment horizontal="right" vertical="top" wrapText="1"/>
    </xf>
    <xf numFmtId="3" fontId="2" fillId="53" borderId="0" xfId="316" applyNumberFormat="1" applyFont="1" applyFill="1" applyBorder="1" applyAlignment="1" applyProtection="1">
      <alignment horizontal="right" vertical="top" wrapText="1"/>
      <protection locked="0"/>
    </xf>
    <xf numFmtId="3" fontId="8" fillId="53" borderId="0" xfId="316" applyNumberFormat="1" applyFont="1" applyFill="1" applyBorder="1" applyAlignment="1">
      <alignment horizontal="right" vertical="top" wrapText="1"/>
    </xf>
    <xf numFmtId="3" fontId="8" fillId="53" borderId="0" xfId="316" applyNumberFormat="1" applyFont="1" applyFill="1" applyBorder="1" applyAlignment="1" applyProtection="1">
      <alignment horizontal="right" vertical="top" wrapText="1"/>
      <protection locked="0"/>
    </xf>
    <xf numFmtId="169" fontId="8" fillId="53" borderId="23" xfId="176" applyNumberFormat="1" applyFont="1" applyFill="1" applyBorder="1"/>
    <xf numFmtId="169" fontId="2" fillId="53" borderId="0" xfId="176" applyNumberFormat="1" applyFont="1" applyFill="1" applyBorder="1"/>
    <xf numFmtId="3" fontId="10" fillId="53" borderId="9" xfId="316" applyNumberFormat="1" applyFont="1" applyFill="1" applyBorder="1" applyAlignment="1">
      <alignment horizontal="right" vertical="top" wrapText="1"/>
    </xf>
    <xf numFmtId="0" fontId="10" fillId="53" borderId="0" xfId="316" applyFont="1" applyFill="1" applyBorder="1" applyAlignment="1">
      <alignment horizontal="right" vertical="top" wrapText="1"/>
    </xf>
    <xf numFmtId="0" fontId="2" fillId="53" borderId="23" xfId="316" applyFont="1" applyFill="1" applyBorder="1" applyAlignment="1">
      <alignment horizontal="right" vertical="top"/>
    </xf>
    <xf numFmtId="3" fontId="8" fillId="53" borderId="9" xfId="316" applyNumberFormat="1" applyFont="1" applyFill="1" applyBorder="1" applyAlignment="1">
      <alignment horizontal="right" vertical="top" wrapText="1"/>
    </xf>
    <xf numFmtId="0" fontId="105" fillId="52" borderId="0" xfId="316" applyFont="1" applyFill="1" applyBorder="1"/>
    <xf numFmtId="3" fontId="2" fillId="53" borderId="0" xfId="316" applyNumberFormat="1" applyFont="1" applyFill="1" applyBorder="1" applyAlignment="1">
      <alignment horizontal="right" vertical="top" wrapText="1"/>
    </xf>
    <xf numFmtId="3" fontId="2" fillId="53" borderId="9" xfId="316" applyNumberFormat="1" applyFont="1" applyFill="1" applyBorder="1" applyAlignment="1">
      <alignment horizontal="right" vertical="top" wrapText="1"/>
    </xf>
    <xf numFmtId="0" fontId="8" fillId="53" borderId="0" xfId="316" applyFont="1" applyFill="1" applyBorder="1" applyAlignment="1">
      <alignment horizontal="right" vertical="top" wrapText="1"/>
    </xf>
    <xf numFmtId="3" fontId="2" fillId="53" borderId="0" xfId="357" applyNumberFormat="1" applyFont="1" applyFill="1" applyBorder="1" applyAlignment="1" applyProtection="1">
      <alignment horizontal="right" vertical="top" wrapText="1"/>
      <protection locked="0"/>
    </xf>
    <xf numFmtId="3" fontId="2" fillId="53" borderId="0" xfId="316" applyNumberFormat="1" applyFont="1" applyFill="1" applyBorder="1" applyAlignment="1">
      <alignment horizontal="right" wrapText="1"/>
    </xf>
    <xf numFmtId="0" fontId="8" fillId="54" borderId="0" xfId="0" applyFont="1" applyFill="1" applyBorder="1" applyAlignment="1">
      <alignment horizontal="right"/>
    </xf>
    <xf numFmtId="3" fontId="2" fillId="53" borderId="0" xfId="341" applyNumberFormat="1" applyFont="1" applyFill="1" applyBorder="1" applyAlignment="1">
      <alignment horizontal="right"/>
    </xf>
    <xf numFmtId="168" fontId="2" fillId="50" borderId="0" xfId="341" applyNumberFormat="1" applyFont="1" applyFill="1" applyBorder="1" applyAlignment="1" applyProtection="1">
      <alignment horizontal="right"/>
      <protection locked="0"/>
    </xf>
    <xf numFmtId="0" fontId="2" fillId="52" borderId="0" xfId="341" applyNumberFormat="1" applyFont="1" applyFill="1" applyBorder="1" applyAlignment="1">
      <alignment horizontal="right"/>
    </xf>
    <xf numFmtId="0" fontId="8" fillId="52" borderId="0" xfId="341" applyNumberFormat="1" applyFont="1" applyFill="1" applyBorder="1" applyAlignment="1">
      <alignment horizontal="right"/>
    </xf>
    <xf numFmtId="168" fontId="2" fillId="50" borderId="30" xfId="341" applyNumberFormat="1" applyFont="1" applyFill="1" applyBorder="1" applyAlignment="1" applyProtection="1">
      <alignment horizontal="right"/>
      <protection locked="0"/>
    </xf>
    <xf numFmtId="0" fontId="8" fillId="52" borderId="0" xfId="0" applyFont="1" applyFill="1" applyBorder="1"/>
    <xf numFmtId="0" fontId="2" fillId="54" borderId="0" xfId="0" applyNumberFormat="1" applyFont="1" applyFill="1" applyBorder="1"/>
    <xf numFmtId="0" fontId="8" fillId="54" borderId="23" xfId="0" applyFont="1" applyFill="1" applyBorder="1" applyAlignment="1">
      <alignment horizontal="right"/>
    </xf>
    <xf numFmtId="0" fontId="8" fillId="54" borderId="0" xfId="0" applyNumberFormat="1" applyFont="1" applyFill="1" applyBorder="1"/>
    <xf numFmtId="3" fontId="8" fillId="54" borderId="23" xfId="0" applyNumberFormat="1" applyFont="1" applyFill="1" applyBorder="1" applyAlignment="1">
      <alignment horizontal="left"/>
    </xf>
    <xf numFmtId="0" fontId="8" fillId="0" borderId="30" xfId="0" applyFont="1" applyFill="1" applyBorder="1" applyAlignment="1">
      <alignment horizontal="right" vertical="center"/>
    </xf>
    <xf numFmtId="0" fontId="2" fillId="0" borderId="30" xfId="0" applyFont="1" applyFill="1" applyBorder="1" applyAlignment="1">
      <alignment vertical="center"/>
    </xf>
    <xf numFmtId="3" fontId="2" fillId="0" borderId="30" xfId="0" applyNumberFormat="1" applyFont="1" applyFill="1" applyBorder="1" applyAlignment="1">
      <alignment vertical="center"/>
    </xf>
    <xf numFmtId="3" fontId="2" fillId="0" borderId="30" xfId="0" quotePrefix="1" applyNumberFormat="1" applyFont="1" applyFill="1" applyBorder="1" applyAlignment="1">
      <alignment horizontal="right" vertical="center"/>
    </xf>
    <xf numFmtId="3" fontId="8" fillId="0" borderId="30" xfId="0" applyNumberFormat="1" applyFont="1" applyFill="1" applyBorder="1" applyAlignment="1">
      <alignment vertical="center"/>
    </xf>
    <xf numFmtId="3" fontId="9" fillId="0" borderId="30" xfId="0" applyNumberFormat="1" applyFont="1" applyFill="1" applyBorder="1" applyAlignment="1">
      <alignment vertical="center"/>
    </xf>
    <xf numFmtId="3" fontId="16" fillId="0" borderId="30" xfId="0" applyNumberFormat="1" applyFont="1" applyFill="1" applyBorder="1" applyAlignment="1">
      <alignment vertical="center"/>
    </xf>
    <xf numFmtId="3" fontId="17" fillId="0" borderId="30" xfId="0" applyNumberFormat="1" applyFont="1" applyFill="1" applyBorder="1" applyAlignment="1">
      <alignment vertical="center"/>
    </xf>
    <xf numFmtId="165" fontId="2" fillId="0" borderId="30" xfId="379" applyNumberFormat="1" applyFont="1" applyFill="1" applyBorder="1" applyAlignment="1">
      <alignment vertical="center"/>
    </xf>
    <xf numFmtId="3" fontId="2" fillId="0" borderId="30" xfId="0" applyNumberFormat="1" applyFont="1" applyFill="1" applyBorder="1" applyAlignment="1">
      <alignment horizontal="right" vertical="center"/>
    </xf>
    <xf numFmtId="3" fontId="8" fillId="0" borderId="30" xfId="0" applyNumberFormat="1" applyFont="1" applyFill="1" applyBorder="1" applyAlignment="1">
      <alignment horizontal="right" vertical="center"/>
    </xf>
    <xf numFmtId="165" fontId="2" fillId="0" borderId="30" xfId="379" applyNumberFormat="1" applyFont="1" applyFill="1" applyBorder="1" applyAlignment="1">
      <alignment horizontal="right" vertical="center"/>
    </xf>
    <xf numFmtId="165" fontId="2" fillId="0" borderId="30" xfId="379" quotePrefix="1" applyNumberFormat="1" applyFont="1" applyFill="1" applyBorder="1" applyAlignment="1">
      <alignment horizontal="right" vertical="center"/>
    </xf>
    <xf numFmtId="2" fontId="2" fillId="0" borderId="30" xfId="0" applyNumberFormat="1" applyFont="1" applyFill="1" applyBorder="1" applyAlignment="1">
      <alignment vertical="center"/>
    </xf>
    <xf numFmtId="9" fontId="2" fillId="0" borderId="30" xfId="379" applyFont="1" applyFill="1" applyBorder="1" applyAlignment="1">
      <alignment vertical="center"/>
    </xf>
    <xf numFmtId="3" fontId="2" fillId="53" borderId="0" xfId="362" applyNumberFormat="1" applyFont="1" applyFill="1" applyBorder="1" applyAlignment="1">
      <alignment horizontal="right"/>
    </xf>
    <xf numFmtId="0" fontId="105" fillId="52" borderId="17" xfId="0" applyFont="1" applyFill="1" applyBorder="1" applyAlignment="1">
      <alignment vertical="center"/>
    </xf>
    <xf numFmtId="43" fontId="105" fillId="52" borderId="0" xfId="176" applyNumberFormat="1" applyFont="1" applyFill="1" applyBorder="1" applyAlignment="1">
      <alignment horizontal="left"/>
    </xf>
    <xf numFmtId="167" fontId="2" fillId="50" borderId="0" xfId="176" applyNumberFormat="1" applyFont="1" applyFill="1" applyBorder="1" applyAlignment="1">
      <alignment horizontal="right"/>
    </xf>
    <xf numFmtId="3" fontId="2" fillId="0" borderId="0" xfId="357" applyNumberFormat="1" applyFont="1" applyFill="1" applyBorder="1" applyAlignment="1" applyProtection="1">
      <alignment horizontal="right" vertical="top" wrapText="1"/>
      <protection locked="0"/>
    </xf>
    <xf numFmtId="0" fontId="0" fillId="53" borderId="0" xfId="0" applyFill="1" applyBorder="1"/>
    <xf numFmtId="164" fontId="2" fillId="53" borderId="0" xfId="0" applyNumberFormat="1" applyFont="1" applyFill="1" applyBorder="1" applyAlignment="1">
      <alignment horizontal="right"/>
    </xf>
    <xf numFmtId="0" fontId="2" fillId="52" borderId="30" xfId="0" applyFont="1" applyFill="1" applyBorder="1"/>
    <xf numFmtId="0" fontId="2" fillId="53" borderId="30" xfId="0" applyFont="1" applyFill="1" applyBorder="1"/>
    <xf numFmtId="0" fontId="8" fillId="52" borderId="30" xfId="316" applyFont="1" applyFill="1" applyBorder="1" applyAlignment="1">
      <alignment horizontal="right"/>
    </xf>
    <xf numFmtId="0" fontId="2" fillId="54" borderId="30" xfId="316" applyFont="1" applyFill="1" applyBorder="1"/>
    <xf numFmtId="0" fontId="8" fillId="53" borderId="30" xfId="0" applyFont="1" applyFill="1" applyBorder="1"/>
    <xf numFmtId="3" fontId="2" fillId="53" borderId="31" xfId="316" applyNumberFormat="1" applyFont="1" applyFill="1" applyBorder="1" applyAlignment="1">
      <alignment horizontal="right" vertical="top" wrapText="1"/>
    </xf>
    <xf numFmtId="0" fontId="2" fillId="52" borderId="30" xfId="341" applyNumberFormat="1" applyFont="1" applyFill="1" applyBorder="1" applyAlignment="1">
      <alignment horizontal="right"/>
    </xf>
    <xf numFmtId="0" fontId="8" fillId="52" borderId="30" xfId="341" applyNumberFormat="1" applyFont="1" applyFill="1" applyBorder="1" applyAlignment="1">
      <alignment horizontal="right"/>
    </xf>
    <xf numFmtId="3" fontId="2" fillId="53" borderId="30" xfId="341" applyNumberFormat="1" applyFont="1" applyFill="1" applyBorder="1" applyAlignment="1">
      <alignment horizontal="right"/>
    </xf>
    <xf numFmtId="0" fontId="107" fillId="54" borderId="0" xfId="0" applyFont="1" applyFill="1" applyBorder="1"/>
    <xf numFmtId="0" fontId="109" fillId="54" borderId="0" xfId="0" applyFont="1" applyFill="1" applyBorder="1" applyAlignment="1">
      <alignment horizontal="right"/>
    </xf>
    <xf numFmtId="165" fontId="8" fillId="53" borderId="23" xfId="379" applyNumberFormat="1" applyFont="1" applyFill="1" applyBorder="1"/>
    <xf numFmtId="0" fontId="107" fillId="0" borderId="0" xfId="0" applyFont="1" applyFill="1" applyBorder="1"/>
    <xf numFmtId="0" fontId="0" fillId="52" borderId="0" xfId="0" applyFill="1" applyAlignment="1">
      <alignment horizontal="right"/>
    </xf>
    <xf numFmtId="3" fontId="2" fillId="53" borderId="23" xfId="0" applyNumberFormat="1" applyFont="1" applyFill="1" applyBorder="1" applyAlignment="1">
      <alignment horizontal="right"/>
    </xf>
    <xf numFmtId="1" fontId="4" fillId="0" borderId="0" xfId="0" applyNumberFormat="1" applyFont="1" applyFill="1" applyBorder="1" applyAlignment="1">
      <alignment horizontal="right"/>
    </xf>
    <xf numFmtId="4" fontId="2" fillId="53" borderId="0" xfId="0" applyNumberFormat="1" applyFont="1" applyFill="1" applyBorder="1" applyAlignment="1">
      <alignment horizontal="right"/>
    </xf>
    <xf numFmtId="0" fontId="8" fillId="54" borderId="30" xfId="0" applyFont="1" applyFill="1" applyBorder="1" applyAlignment="1">
      <alignment horizontal="left"/>
    </xf>
    <xf numFmtId="0" fontId="2" fillId="53" borderId="30" xfId="355" applyFont="1" applyFill="1" applyBorder="1" applyAlignment="1">
      <alignment vertical="top" wrapText="1"/>
    </xf>
    <xf numFmtId="0" fontId="2" fillId="53" borderId="31" xfId="355" applyFont="1" applyFill="1" applyBorder="1" applyAlignment="1">
      <alignment vertical="top" wrapText="1"/>
    </xf>
    <xf numFmtId="0" fontId="8" fillId="52" borderId="0" xfId="0" applyFont="1" applyFill="1" applyBorder="1" applyAlignment="1">
      <alignment horizontal="left" vertical="center"/>
    </xf>
    <xf numFmtId="0" fontId="109" fillId="0" borderId="0" xfId="0" applyFont="1" applyFill="1" applyBorder="1"/>
    <xf numFmtId="0" fontId="105" fillId="54" borderId="0" xfId="0" applyFont="1" applyFill="1" applyBorder="1"/>
    <xf numFmtId="0" fontId="107" fillId="54" borderId="0" xfId="332" applyNumberFormat="1" applyFont="1" applyFill="1" applyBorder="1"/>
    <xf numFmtId="0" fontId="108" fillId="0" borderId="0" xfId="0" applyFont="1" applyFill="1" applyBorder="1"/>
    <xf numFmtId="0" fontId="108" fillId="54" borderId="0" xfId="0" applyFont="1" applyFill="1" applyBorder="1" applyAlignment="1">
      <alignment horizontal="left"/>
    </xf>
    <xf numFmtId="0" fontId="8" fillId="53" borderId="0" xfId="0" applyNumberFormat="1" applyFont="1" applyFill="1" applyBorder="1"/>
    <xf numFmtId="0" fontId="3" fillId="53" borderId="0" xfId="0" applyFont="1" applyFill="1" applyBorder="1"/>
    <xf numFmtId="0" fontId="3" fillId="53" borderId="0" xfId="0" applyFont="1" applyFill="1" applyBorder="1" applyAlignment="1">
      <alignment vertical="center"/>
    </xf>
    <xf numFmtId="0" fontId="113" fillId="53" borderId="0" xfId="0" applyFont="1" applyFill="1" applyBorder="1"/>
    <xf numFmtId="0" fontId="2" fillId="53" borderId="0" xfId="0" applyNumberFormat="1" applyFont="1" applyFill="1" applyBorder="1"/>
    <xf numFmtId="165" fontId="3" fillId="53" borderId="0" xfId="379" applyNumberFormat="1" applyFont="1" applyFill="1" applyBorder="1"/>
    <xf numFmtId="9" fontId="3" fillId="53" borderId="0" xfId="379" applyFont="1" applyFill="1" applyBorder="1"/>
    <xf numFmtId="10" fontId="2" fillId="0" borderId="0" xfId="379" applyNumberFormat="1" applyFont="1" applyFill="1" applyBorder="1"/>
    <xf numFmtId="0" fontId="10" fillId="53" borderId="0" xfId="0" applyNumberFormat="1" applyFont="1" applyFill="1" applyBorder="1"/>
    <xf numFmtId="0" fontId="10" fillId="53" borderId="0" xfId="0" applyFont="1" applyFill="1" applyBorder="1"/>
    <xf numFmtId="0" fontId="8" fillId="53" borderId="23" xfId="0" applyNumberFormat="1" applyFont="1" applyFill="1" applyBorder="1"/>
    <xf numFmtId="0" fontId="2" fillId="53" borderId="23" xfId="0" applyFont="1" applyFill="1" applyBorder="1"/>
    <xf numFmtId="0" fontId="2" fillId="53" borderId="24" xfId="0" applyFont="1" applyFill="1" applyBorder="1"/>
    <xf numFmtId="0" fontId="2" fillId="53" borderId="9" xfId="0" applyFont="1" applyFill="1" applyBorder="1"/>
    <xf numFmtId="0" fontId="8" fillId="53" borderId="23" xfId="0" applyFont="1" applyFill="1" applyBorder="1"/>
    <xf numFmtId="0" fontId="2" fillId="57" borderId="0" xfId="0" applyFont="1" applyFill="1" applyBorder="1"/>
    <xf numFmtId="0" fontId="107" fillId="58" borderId="0" xfId="0" applyFont="1" applyFill="1" applyBorder="1"/>
    <xf numFmtId="0" fontId="2" fillId="59" borderId="0" xfId="0" applyFont="1" applyFill="1" applyBorder="1"/>
    <xf numFmtId="0" fontId="105" fillId="52" borderId="17" xfId="316" applyFont="1" applyFill="1" applyBorder="1"/>
    <xf numFmtId="0" fontId="8" fillId="54" borderId="17" xfId="316" applyFont="1" applyFill="1" applyBorder="1" applyAlignment="1">
      <alignment horizontal="right"/>
    </xf>
    <xf numFmtId="165" fontId="2" fillId="0" borderId="0" xfId="379" applyNumberFormat="1" applyFont="1" applyFill="1" applyBorder="1" applyAlignment="1">
      <alignment horizontal="right"/>
    </xf>
    <xf numFmtId="189" fontId="2" fillId="0" borderId="0" xfId="379" applyNumberFormat="1" applyFont="1" applyFill="1" applyBorder="1"/>
    <xf numFmtId="9" fontId="2" fillId="0" borderId="0" xfId="379" applyFont="1" applyFill="1" applyBorder="1" applyAlignment="1">
      <alignment horizontal="right"/>
    </xf>
    <xf numFmtId="9" fontId="12" fillId="0" borderId="0" xfId="379" applyFont="1" applyFill="1" applyBorder="1"/>
    <xf numFmtId="9" fontId="10" fillId="0" borderId="0" xfId="379" applyFont="1" applyFill="1" applyBorder="1" applyAlignment="1">
      <alignment horizontal="right"/>
    </xf>
    <xf numFmtId="165" fontId="10" fillId="53" borderId="0" xfId="379" applyNumberFormat="1" applyFont="1" applyFill="1" applyBorder="1" applyAlignment="1">
      <alignment vertical="center"/>
    </xf>
    <xf numFmtId="0" fontId="8" fillId="53" borderId="0" xfId="316" applyFont="1" applyFill="1" applyBorder="1" applyAlignment="1">
      <alignment horizontal="right"/>
    </xf>
    <xf numFmtId="0" fontId="8" fillId="53" borderId="30" xfId="316" applyFont="1" applyFill="1" applyBorder="1" applyAlignment="1">
      <alignment horizontal="right"/>
    </xf>
    <xf numFmtId="3" fontId="10" fillId="53" borderId="0" xfId="316" applyNumberFormat="1" applyFont="1" applyFill="1" applyBorder="1" applyAlignment="1">
      <alignment vertical="top" wrapText="1"/>
    </xf>
    <xf numFmtId="3" fontId="10" fillId="53" borderId="30" xfId="316" applyNumberFormat="1" applyFont="1" applyFill="1" applyBorder="1" applyAlignment="1">
      <alignment vertical="top" wrapText="1"/>
    </xf>
    <xf numFmtId="0" fontId="8" fillId="53" borderId="9" xfId="316" applyFont="1" applyFill="1" applyBorder="1" applyAlignment="1">
      <alignment horizontal="right"/>
    </xf>
    <xf numFmtId="0" fontId="8" fillId="53" borderId="32" xfId="316" applyFont="1" applyFill="1" applyBorder="1" applyAlignment="1">
      <alignment horizontal="right"/>
    </xf>
    <xf numFmtId="3" fontId="12" fillId="53" borderId="9" xfId="316" applyNumberFormat="1" applyFont="1" applyFill="1" applyBorder="1" applyAlignment="1">
      <alignment vertical="top" wrapText="1"/>
    </xf>
    <xf numFmtId="3" fontId="12" fillId="53" borderId="32" xfId="316" applyNumberFormat="1" applyFont="1" applyFill="1" applyBorder="1" applyAlignment="1">
      <alignment vertical="top" wrapText="1"/>
    </xf>
    <xf numFmtId="3" fontId="12" fillId="53" borderId="9" xfId="0" applyNumberFormat="1" applyFont="1" applyFill="1" applyBorder="1" applyAlignment="1">
      <alignment vertical="top" wrapText="1"/>
    </xf>
    <xf numFmtId="3" fontId="12" fillId="53" borderId="32" xfId="0" applyNumberFormat="1" applyFont="1" applyFill="1" applyBorder="1" applyAlignment="1">
      <alignment vertical="top" wrapText="1"/>
    </xf>
    <xf numFmtId="3" fontId="10" fillId="53" borderId="0" xfId="316" applyNumberFormat="1" applyFont="1" applyFill="1" applyBorder="1" applyAlignment="1">
      <alignment horizontal="right" vertical="top" wrapText="1"/>
    </xf>
    <xf numFmtId="3" fontId="10" fillId="53" borderId="30" xfId="316" applyNumberFormat="1" applyFont="1" applyFill="1" applyBorder="1" applyAlignment="1">
      <alignment horizontal="right" vertical="top" wrapText="1"/>
    </xf>
    <xf numFmtId="3" fontId="2" fillId="53" borderId="17" xfId="316" applyNumberFormat="1" applyFont="1" applyFill="1" applyBorder="1" applyAlignment="1">
      <alignment horizontal="right" vertical="top" wrapText="1"/>
    </xf>
    <xf numFmtId="0" fontId="2" fillId="52" borderId="30" xfId="0" applyNumberFormat="1" applyFont="1" applyFill="1" applyBorder="1" applyAlignment="1">
      <alignment horizontal="right"/>
    </xf>
    <xf numFmtId="0" fontId="8" fillId="52" borderId="30" xfId="0" applyNumberFormat="1" applyFont="1" applyFill="1" applyBorder="1" applyAlignment="1">
      <alignment horizontal="right"/>
    </xf>
    <xf numFmtId="168" fontId="2" fillId="53" borderId="0" xfId="0" applyNumberFormat="1" applyFont="1" applyFill="1" applyBorder="1" applyAlignment="1" applyProtection="1">
      <alignment horizontal="right"/>
      <protection locked="0"/>
    </xf>
    <xf numFmtId="0" fontId="8" fillId="0" borderId="0" xfId="0" applyFont="1"/>
    <xf numFmtId="0" fontId="8" fillId="0" borderId="40" xfId="0" applyFont="1" applyBorder="1"/>
    <xf numFmtId="0" fontId="106" fillId="53" borderId="40" xfId="257" applyFont="1" applyFill="1" applyBorder="1" applyAlignment="1" applyProtection="1">
      <alignment horizontal="left" vertical="top" indent="1"/>
    </xf>
    <xf numFmtId="0" fontId="114" fillId="53" borderId="40" xfId="0" applyFont="1" applyFill="1" applyBorder="1" applyAlignment="1">
      <alignment horizontal="left" vertical="top" wrapText="1" indent="1"/>
    </xf>
    <xf numFmtId="0" fontId="10" fillId="53" borderId="30" xfId="0" applyFont="1" applyFill="1" applyBorder="1" applyAlignment="1">
      <alignment vertical="center"/>
    </xf>
    <xf numFmtId="3" fontId="112" fillId="53" borderId="0" xfId="0" applyNumberFormat="1" applyFont="1" applyFill="1" applyBorder="1" applyAlignment="1">
      <alignment vertical="center"/>
    </xf>
    <xf numFmtId="0" fontId="10" fillId="53" borderId="0" xfId="0" applyFont="1" applyFill="1" applyBorder="1" applyAlignment="1">
      <alignment vertical="center"/>
    </xf>
    <xf numFmtId="0" fontId="10" fillId="53" borderId="23" xfId="0" applyFont="1" applyFill="1" applyBorder="1" applyAlignment="1">
      <alignment vertical="center"/>
    </xf>
    <xf numFmtId="0" fontId="6" fillId="0" borderId="0" xfId="0" applyFont="1" applyFill="1" applyAlignment="1"/>
    <xf numFmtId="0" fontId="6" fillId="0" borderId="0" xfId="0" applyFont="1" applyFill="1" applyBorder="1"/>
    <xf numFmtId="0" fontId="8" fillId="54" borderId="23" xfId="316" applyFont="1" applyFill="1" applyBorder="1" applyAlignment="1">
      <alignment horizontal="right"/>
    </xf>
    <xf numFmtId="0" fontId="6" fillId="53" borderId="0" xfId="0" applyNumberFormat="1" applyFont="1" applyFill="1" applyBorder="1" applyAlignment="1">
      <alignment horizontal="left"/>
    </xf>
    <xf numFmtId="0" fontId="105" fillId="52" borderId="0" xfId="0" applyNumberFormat="1" applyFont="1" applyFill="1" applyBorder="1" applyAlignment="1">
      <alignment horizontal="left"/>
    </xf>
    <xf numFmtId="0" fontId="8" fillId="52" borderId="0" xfId="0" applyNumberFormat="1" applyFont="1" applyFill="1" applyBorder="1" applyAlignment="1">
      <alignment horizontal="left"/>
    </xf>
    <xf numFmtId="0" fontId="2" fillId="52" borderId="0" xfId="0" applyNumberFormat="1" applyFont="1" applyFill="1" applyBorder="1" applyAlignment="1">
      <alignment horizontal="left"/>
    </xf>
    <xf numFmtId="191" fontId="2" fillId="53" borderId="0" xfId="0" applyNumberFormat="1" applyFont="1" applyFill="1"/>
    <xf numFmtId="192" fontId="2" fillId="53" borderId="0" xfId="0" applyNumberFormat="1" applyFont="1" applyFill="1"/>
    <xf numFmtId="1" fontId="2" fillId="53" borderId="0" xfId="0" applyNumberFormat="1" applyFont="1" applyFill="1"/>
    <xf numFmtId="0" fontId="2" fillId="54" borderId="0" xfId="351" applyFont="1" applyFill="1" applyBorder="1" applyAlignment="1">
      <alignment horizontal="right"/>
    </xf>
    <xf numFmtId="0" fontId="8" fillId="53" borderId="23" xfId="351" applyFont="1" applyFill="1" applyBorder="1" applyAlignment="1">
      <alignment horizontal="right"/>
    </xf>
    <xf numFmtId="0" fontId="10" fillId="53" borderId="0" xfId="351" applyFont="1" applyFill="1" applyBorder="1" applyAlignment="1">
      <alignment horizontal="left"/>
    </xf>
    <xf numFmtId="3" fontId="2" fillId="0" borderId="0" xfId="0" applyNumberFormat="1" applyFont="1" applyFill="1" applyBorder="1" applyAlignment="1">
      <alignment horizontal="right" vertical="top" wrapText="1"/>
    </xf>
    <xf numFmtId="3" fontId="2" fillId="0" borderId="0" xfId="0" applyNumberFormat="1" applyFont="1" applyFill="1" applyBorder="1" applyAlignment="1">
      <alignment vertical="top" wrapText="1"/>
    </xf>
    <xf numFmtId="4" fontId="2" fillId="0" borderId="0" xfId="0" applyNumberFormat="1" applyFont="1" applyFill="1" applyBorder="1"/>
    <xf numFmtId="2" fontId="115" fillId="53" borderId="0" xfId="0" applyNumberFormat="1" applyFont="1" applyFill="1" applyAlignment="1">
      <alignment horizontal="right"/>
    </xf>
    <xf numFmtId="0" fontId="2" fillId="50" borderId="0" xfId="0" applyFont="1" applyFill="1" applyAlignment="1">
      <alignment horizontal="left" indent="1"/>
    </xf>
    <xf numFmtId="3" fontId="2" fillId="53" borderId="0" xfId="176" applyNumberFormat="1" applyFont="1" applyFill="1" applyBorder="1" applyAlignment="1">
      <alignment horizontal="right"/>
    </xf>
    <xf numFmtId="3" fontId="8" fillId="53" borderId="0" xfId="176" applyNumberFormat="1" applyFont="1" applyFill="1" applyBorder="1" applyAlignment="1">
      <alignment horizontal="right"/>
    </xf>
    <xf numFmtId="164" fontId="2" fillId="53" borderId="0" xfId="176" applyNumberFormat="1" applyFont="1" applyFill="1" applyBorder="1" applyAlignment="1">
      <alignment horizontal="right"/>
    </xf>
    <xf numFmtId="167" fontId="2" fillId="53" borderId="0" xfId="176" applyNumberFormat="1" applyFont="1" applyFill="1" applyBorder="1" applyAlignment="1">
      <alignment horizontal="right"/>
    </xf>
    <xf numFmtId="1" fontId="2" fillId="53" borderId="0" xfId="176" applyNumberFormat="1" applyFont="1" applyFill="1" applyBorder="1" applyAlignment="1">
      <alignment horizontal="right"/>
    </xf>
    <xf numFmtId="0" fontId="107" fillId="53" borderId="0" xfId="0" applyNumberFormat="1" applyFont="1" applyFill="1" applyBorder="1" applyAlignment="1">
      <alignment vertical="center"/>
    </xf>
    <xf numFmtId="9" fontId="2" fillId="53" borderId="0" xfId="379" applyFont="1" applyFill="1" applyBorder="1" applyAlignment="1">
      <alignment vertical="center"/>
    </xf>
    <xf numFmtId="9" fontId="2" fillId="53" borderId="30" xfId="379" applyFont="1" applyFill="1" applyBorder="1" applyAlignment="1">
      <alignment vertical="center"/>
    </xf>
    <xf numFmtId="0" fontId="18" fillId="50" borderId="0" xfId="0" applyFont="1" applyFill="1" applyBorder="1" applyAlignment="1">
      <alignment vertical="center"/>
    </xf>
    <xf numFmtId="0" fontId="2" fillId="53" borderId="0" xfId="0" quotePrefix="1" applyFont="1" applyFill="1" applyBorder="1" applyAlignment="1">
      <alignment vertical="center"/>
    </xf>
    <xf numFmtId="0" fontId="112" fillId="53" borderId="0" xfId="0" applyFont="1" applyFill="1" applyBorder="1" applyAlignment="1">
      <alignment vertical="center"/>
    </xf>
    <xf numFmtId="0" fontId="107" fillId="52" borderId="17" xfId="0" applyFont="1" applyFill="1" applyBorder="1"/>
    <xf numFmtId="0" fontId="107" fillId="52" borderId="17" xfId="0" applyFont="1" applyFill="1" applyBorder="1" applyAlignment="1">
      <alignment vertical="center"/>
    </xf>
    <xf numFmtId="0" fontId="109" fillId="54" borderId="17" xfId="0" applyFont="1" applyFill="1" applyBorder="1" applyAlignment="1">
      <alignment horizontal="right" vertical="center"/>
    </xf>
    <xf numFmtId="0" fontId="109" fillId="54" borderId="15" xfId="0" applyFont="1" applyFill="1" applyBorder="1" applyAlignment="1">
      <alignment horizontal="right" vertical="center"/>
    </xf>
    <xf numFmtId="0" fontId="108" fillId="53" borderId="17" xfId="0" applyFont="1" applyFill="1" applyBorder="1" applyAlignment="1">
      <alignment vertical="center"/>
    </xf>
    <xf numFmtId="3" fontId="108" fillId="53" borderId="17" xfId="0" applyNumberFormat="1" applyFont="1" applyFill="1" applyBorder="1" applyAlignment="1">
      <alignment vertical="center"/>
    </xf>
    <xf numFmtId="3" fontId="108" fillId="53" borderId="15" xfId="0" applyNumberFormat="1" applyFont="1" applyFill="1" applyBorder="1" applyAlignment="1">
      <alignment vertical="center"/>
    </xf>
    <xf numFmtId="3" fontId="2" fillId="53" borderId="17" xfId="0" applyNumberFormat="1" applyFont="1" applyFill="1" applyBorder="1" applyAlignment="1">
      <alignment vertical="center"/>
    </xf>
    <xf numFmtId="165" fontId="2" fillId="53" borderId="17" xfId="379" applyNumberFormat="1" applyFont="1" applyFill="1" applyBorder="1" applyAlignment="1">
      <alignment vertical="center"/>
    </xf>
    <xf numFmtId="165" fontId="2" fillId="53" borderId="15" xfId="379" applyNumberFormat="1" applyFont="1" applyFill="1" applyBorder="1" applyAlignment="1">
      <alignment vertical="center"/>
    </xf>
    <xf numFmtId="3" fontId="108" fillId="53" borderId="17" xfId="0" applyNumberFormat="1" applyFont="1" applyFill="1" applyBorder="1" applyAlignment="1">
      <alignment horizontal="right" vertical="center"/>
    </xf>
    <xf numFmtId="3" fontId="2" fillId="53" borderId="17" xfId="0" applyNumberFormat="1" applyFont="1" applyFill="1" applyBorder="1" applyAlignment="1">
      <alignment horizontal="right" vertical="center"/>
    </xf>
    <xf numFmtId="0" fontId="2" fillId="53" borderId="17" xfId="0" applyFont="1" applyFill="1" applyBorder="1" applyAlignment="1">
      <alignment vertical="center"/>
    </xf>
    <xf numFmtId="3" fontId="8" fillId="53" borderId="15" xfId="0" applyNumberFormat="1" applyFont="1" applyFill="1" applyBorder="1" applyAlignment="1">
      <alignment vertical="center"/>
    </xf>
    <xf numFmtId="165" fontId="108" fillId="53" borderId="15" xfId="379" applyNumberFormat="1" applyFont="1" applyFill="1" applyBorder="1" applyAlignment="1">
      <alignment horizontal="right" vertical="center"/>
    </xf>
    <xf numFmtId="3" fontId="10" fillId="53" borderId="17" xfId="0" applyNumberFormat="1" applyFont="1" applyFill="1" applyBorder="1" applyAlignment="1">
      <alignment vertical="center"/>
    </xf>
    <xf numFmtId="3" fontId="2" fillId="53" borderId="17" xfId="0" quotePrefix="1" applyNumberFormat="1" applyFont="1" applyFill="1" applyBorder="1" applyAlignment="1">
      <alignment horizontal="right" vertical="center"/>
    </xf>
    <xf numFmtId="3" fontId="8" fillId="53" borderId="17" xfId="0" applyNumberFormat="1" applyFont="1" applyFill="1" applyBorder="1" applyAlignment="1">
      <alignment vertical="center"/>
    </xf>
    <xf numFmtId="190" fontId="2" fillId="53" borderId="17" xfId="0" applyNumberFormat="1" applyFont="1" applyFill="1" applyBorder="1" applyAlignment="1">
      <alignment vertical="center"/>
    </xf>
    <xf numFmtId="0" fontId="2" fillId="53" borderId="15" xfId="0" quotePrefix="1" applyFont="1" applyFill="1" applyBorder="1" applyAlignment="1">
      <alignment vertical="center"/>
    </xf>
    <xf numFmtId="165" fontId="2" fillId="53" borderId="17" xfId="379" applyNumberFormat="1" applyFont="1" applyFill="1" applyBorder="1" applyAlignment="1">
      <alignment horizontal="right" vertical="center"/>
    </xf>
    <xf numFmtId="165" fontId="2" fillId="53" borderId="17" xfId="379" quotePrefix="1" applyNumberFormat="1" applyFont="1" applyFill="1" applyBorder="1" applyAlignment="1">
      <alignment horizontal="right" vertical="center"/>
    </xf>
    <xf numFmtId="0" fontId="2" fillId="53" borderId="15" xfId="0" applyFont="1" applyFill="1" applyBorder="1" applyAlignment="1">
      <alignment vertical="center"/>
    </xf>
    <xf numFmtId="0" fontId="112" fillId="53" borderId="15" xfId="0" applyFont="1" applyFill="1" applyBorder="1" applyAlignment="1">
      <alignment vertical="center"/>
    </xf>
    <xf numFmtId="3" fontId="108" fillId="0" borderId="17" xfId="0" applyNumberFormat="1" applyFont="1" applyFill="1" applyBorder="1" applyAlignment="1">
      <alignment vertical="center"/>
    </xf>
    <xf numFmtId="3" fontId="109" fillId="53" borderId="17" xfId="0" applyNumberFormat="1" applyFont="1" applyFill="1" applyBorder="1" applyAlignment="1">
      <alignment vertical="center"/>
    </xf>
    <xf numFmtId="0" fontId="107" fillId="53" borderId="0" xfId="0" applyFont="1" applyFill="1" applyBorder="1"/>
    <xf numFmtId="0" fontId="107" fillId="53" borderId="0" xfId="0" applyFont="1" applyFill="1" applyBorder="1" applyAlignment="1">
      <alignment vertical="center"/>
    </xf>
    <xf numFmtId="0" fontId="109" fillId="53" borderId="0" xfId="0" applyFont="1" applyFill="1" applyBorder="1" applyAlignment="1">
      <alignment horizontal="right" vertical="center"/>
    </xf>
    <xf numFmtId="0" fontId="105" fillId="52" borderId="17" xfId="0" applyFont="1" applyFill="1" applyBorder="1"/>
    <xf numFmtId="3" fontId="2" fillId="53" borderId="17" xfId="0" applyNumberFormat="1" applyFont="1" applyFill="1" applyBorder="1" applyAlignment="1">
      <alignment vertical="top" wrapText="1"/>
    </xf>
    <xf numFmtId="3" fontId="2" fillId="53" borderId="15" xfId="0" applyNumberFormat="1" applyFont="1" applyFill="1" applyBorder="1" applyAlignment="1">
      <alignment vertical="top" wrapText="1"/>
    </xf>
    <xf numFmtId="3" fontId="8" fillId="53" borderId="17" xfId="0" applyNumberFormat="1" applyFont="1" applyFill="1" applyBorder="1" applyAlignment="1">
      <alignment vertical="top" wrapText="1"/>
    </xf>
    <xf numFmtId="3" fontId="8" fillId="53" borderId="25" xfId="0" applyNumberFormat="1" applyFont="1" applyFill="1" applyBorder="1" applyAlignment="1">
      <alignment vertical="top" wrapText="1"/>
    </xf>
    <xf numFmtId="3" fontId="2" fillId="53" borderId="17" xfId="311" applyNumberFormat="1" applyFont="1" applyFill="1" applyBorder="1" applyAlignment="1">
      <alignment vertical="top" wrapText="1"/>
    </xf>
    <xf numFmtId="3" fontId="2" fillId="53" borderId="15" xfId="311" applyNumberFormat="1" applyFont="1" applyFill="1" applyBorder="1" applyAlignment="1">
      <alignment vertical="top" wrapText="1"/>
    </xf>
    <xf numFmtId="3" fontId="10" fillId="53" borderId="17" xfId="0" applyNumberFormat="1" applyFont="1" applyFill="1" applyBorder="1" applyAlignment="1">
      <alignment vertical="top" wrapText="1"/>
    </xf>
    <xf numFmtId="3" fontId="12" fillId="53" borderId="25" xfId="0" applyNumberFormat="1" applyFont="1" applyFill="1" applyBorder="1" applyAlignment="1">
      <alignment vertical="top" wrapText="1"/>
    </xf>
    <xf numFmtId="2" fontId="2" fillId="53" borderId="0" xfId="0" applyNumberFormat="1" applyFont="1" applyFill="1" applyBorder="1"/>
    <xf numFmtId="0" fontId="11" fillId="54" borderId="0" xfId="316" applyNumberFormat="1" applyFont="1" applyFill="1" applyBorder="1" applyAlignment="1">
      <alignment horizontal="left"/>
    </xf>
    <xf numFmtId="3" fontId="10" fillId="54" borderId="0" xfId="0" applyNumberFormat="1" applyFont="1" applyFill="1" applyBorder="1" applyAlignment="1">
      <alignment vertical="top" wrapText="1"/>
    </xf>
    <xf numFmtId="3" fontId="10" fillId="54" borderId="30" xfId="316" applyNumberFormat="1" applyFont="1" applyFill="1" applyBorder="1" applyAlignment="1">
      <alignment vertical="top" wrapText="1"/>
    </xf>
    <xf numFmtId="0" fontId="116" fillId="0" borderId="0" xfId="0" applyNumberFormat="1" applyFont="1" applyFill="1" applyBorder="1"/>
    <xf numFmtId="169" fontId="8" fillId="53" borderId="0" xfId="176" applyNumberFormat="1" applyFont="1" applyFill="1" applyBorder="1"/>
    <xf numFmtId="0" fontId="8" fillId="54" borderId="15" xfId="316" applyFont="1" applyFill="1" applyBorder="1" applyAlignment="1">
      <alignment horizontal="right"/>
    </xf>
    <xf numFmtId="1" fontId="2" fillId="53" borderId="0" xfId="316" applyNumberFormat="1" applyFont="1" applyFill="1" applyBorder="1" applyAlignment="1">
      <alignment horizontal="right" vertical="top" wrapText="1"/>
    </xf>
    <xf numFmtId="168" fontId="2" fillId="53" borderId="30" xfId="0" applyNumberFormat="1" applyFont="1" applyFill="1" applyBorder="1" applyAlignment="1" applyProtection="1">
      <alignment horizontal="right"/>
      <protection locked="0"/>
    </xf>
    <xf numFmtId="168" fontId="2" fillId="53" borderId="17" xfId="0" applyNumberFormat="1" applyFont="1" applyFill="1" applyBorder="1" applyAlignment="1" applyProtection="1">
      <alignment horizontal="right"/>
      <protection locked="0"/>
    </xf>
    <xf numFmtId="168" fontId="2" fillId="53" borderId="0" xfId="341" applyNumberFormat="1" applyFont="1" applyFill="1" applyBorder="1" applyAlignment="1" applyProtection="1">
      <alignment horizontal="right"/>
      <protection locked="0"/>
    </xf>
    <xf numFmtId="168" fontId="2" fillId="53" borderId="30" xfId="341" applyNumberFormat="1" applyFont="1" applyFill="1" applyBorder="1" applyAlignment="1" applyProtection="1">
      <alignment horizontal="right"/>
      <protection locked="0"/>
    </xf>
    <xf numFmtId="0" fontId="117" fillId="0" borderId="0" xfId="0" applyFont="1" applyAlignment="1">
      <alignment horizontal="left" vertical="center" indent="1"/>
    </xf>
    <xf numFmtId="0" fontId="118" fillId="0" borderId="0" xfId="0" applyFont="1" applyAlignment="1">
      <alignment horizontal="left" vertical="center" indent="1"/>
    </xf>
    <xf numFmtId="0" fontId="24" fillId="53" borderId="0" xfId="0" applyFont="1" applyFill="1" applyBorder="1" applyAlignment="1"/>
    <xf numFmtId="0" fontId="4" fillId="53" borderId="0" xfId="0" applyFont="1" applyFill="1" applyBorder="1"/>
    <xf numFmtId="3" fontId="109" fillId="53" borderId="17" xfId="0" applyNumberFormat="1" applyFont="1" applyFill="1" applyBorder="1" applyAlignment="1">
      <alignment horizontal="right" vertical="center"/>
    </xf>
    <xf numFmtId="165" fontId="108" fillId="53" borderId="17" xfId="379" applyNumberFormat="1" applyFont="1" applyFill="1" applyBorder="1" applyAlignment="1">
      <alignment horizontal="right" vertical="center"/>
    </xf>
    <xf numFmtId="165" fontId="108" fillId="53" borderId="17" xfId="379" applyNumberFormat="1" applyFont="1" applyFill="1" applyBorder="1" applyAlignment="1">
      <alignment vertical="center"/>
    </xf>
    <xf numFmtId="169" fontId="2" fillId="53" borderId="0" xfId="176" applyNumberFormat="1" applyFont="1" applyFill="1" applyBorder="1" applyAlignment="1">
      <alignment horizontal="right" vertical="top" wrapText="1"/>
    </xf>
    <xf numFmtId="0" fontId="8" fillId="53" borderId="33" xfId="316" applyFont="1" applyFill="1" applyBorder="1" applyAlignment="1">
      <alignment horizontal="right" vertical="top" wrapText="1"/>
    </xf>
    <xf numFmtId="3" fontId="2" fillId="53" borderId="30" xfId="316" applyNumberFormat="1" applyFont="1" applyFill="1" applyBorder="1" applyAlignment="1">
      <alignment horizontal="right" wrapText="1"/>
    </xf>
    <xf numFmtId="0" fontId="2" fillId="53" borderId="30" xfId="316" applyNumberFormat="1" applyFont="1" applyFill="1" applyBorder="1" applyAlignment="1">
      <alignment horizontal="right" vertical="top" wrapText="1"/>
    </xf>
    <xf numFmtId="0" fontId="10" fillId="53" borderId="30" xfId="316" applyFont="1" applyFill="1" applyBorder="1" applyAlignment="1">
      <alignment horizontal="right" vertical="top" wrapText="1"/>
    </xf>
    <xf numFmtId="3" fontId="8" fillId="53" borderId="34" xfId="316" applyNumberFormat="1" applyFont="1" applyFill="1" applyBorder="1" applyAlignment="1">
      <alignment horizontal="right" vertical="top" wrapText="1"/>
    </xf>
    <xf numFmtId="3" fontId="3" fillId="53" borderId="30" xfId="316" applyNumberFormat="1" applyFont="1" applyFill="1" applyBorder="1" applyAlignment="1" applyProtection="1">
      <alignment horizontal="left" vertical="top" wrapText="1"/>
      <protection locked="0"/>
    </xf>
    <xf numFmtId="0" fontId="8" fillId="50" borderId="23" xfId="0" applyFont="1" applyFill="1" applyBorder="1" applyAlignment="1">
      <alignment vertical="center"/>
    </xf>
    <xf numFmtId="0" fontId="2" fillId="0" borderId="0" xfId="311" applyBorder="1"/>
    <xf numFmtId="0" fontId="2" fillId="0" borderId="0" xfId="341" applyBorder="1"/>
    <xf numFmtId="3" fontId="108" fillId="0" borderId="0" xfId="0" applyNumberFormat="1" applyFont="1" applyFill="1" applyBorder="1" applyAlignment="1">
      <alignment vertical="center"/>
    </xf>
    <xf numFmtId="0" fontId="105" fillId="0" borderId="0" xfId="0" applyFont="1" applyFill="1" applyBorder="1" applyAlignment="1">
      <alignment vertical="center"/>
    </xf>
    <xf numFmtId="0" fontId="16" fillId="0" borderId="0" xfId="0" applyFont="1" applyFill="1" applyBorder="1" applyAlignment="1">
      <alignment horizontal="right" vertical="center"/>
    </xf>
    <xf numFmtId="0" fontId="109" fillId="0" borderId="23" xfId="0" applyFont="1" applyFill="1" applyBorder="1" applyAlignment="1">
      <alignment horizontal="right" vertical="center"/>
    </xf>
    <xf numFmtId="0" fontId="108" fillId="0" borderId="0" xfId="0" applyFont="1" applyFill="1" applyBorder="1" applyAlignment="1">
      <alignment vertical="center"/>
    </xf>
    <xf numFmtId="3" fontId="108" fillId="0" borderId="23" xfId="0" applyNumberFormat="1" applyFont="1" applyFill="1" applyBorder="1" applyAlignment="1">
      <alignment vertical="center"/>
    </xf>
    <xf numFmtId="3" fontId="109" fillId="0" borderId="0" xfId="0" applyNumberFormat="1" applyFont="1" applyFill="1" applyBorder="1" applyAlignment="1">
      <alignment vertical="center"/>
    </xf>
    <xf numFmtId="3" fontId="2" fillId="0" borderId="0" xfId="0" applyNumberFormat="1" applyFont="1" applyFill="1" applyBorder="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165" fontId="2" fillId="0" borderId="0" xfId="379" applyNumberFormat="1" applyFont="1" applyFill="1" applyBorder="1" applyAlignment="1">
      <alignment vertical="center"/>
    </xf>
    <xf numFmtId="165" fontId="2" fillId="0" borderId="23" xfId="379" applyNumberFormat="1" applyFont="1" applyFill="1" applyBorder="1" applyAlignment="1">
      <alignment vertical="center"/>
    </xf>
    <xf numFmtId="3" fontId="2" fillId="0" borderId="0" xfId="0" applyNumberFormat="1" applyFont="1" applyFill="1" applyBorder="1" applyAlignment="1">
      <alignment horizontal="right" vertical="center"/>
    </xf>
    <xf numFmtId="3" fontId="2" fillId="0" borderId="23" xfId="0" applyNumberFormat="1" applyFont="1" applyFill="1" applyBorder="1" applyAlignment="1">
      <alignment vertical="center"/>
    </xf>
    <xf numFmtId="3" fontId="8" fillId="0" borderId="0" xfId="0" applyNumberFormat="1" applyFont="1" applyFill="1" applyBorder="1" applyAlignment="1">
      <alignment horizontal="right" vertical="center"/>
    </xf>
    <xf numFmtId="0" fontId="2" fillId="0" borderId="0" xfId="0" applyFont="1" applyFill="1" applyBorder="1" applyAlignment="1">
      <alignment vertical="center"/>
    </xf>
    <xf numFmtId="3" fontId="8" fillId="0" borderId="23" xfId="0" applyNumberFormat="1" applyFont="1" applyFill="1" applyBorder="1" applyAlignment="1">
      <alignment vertical="center"/>
    </xf>
    <xf numFmtId="165" fontId="2" fillId="0" borderId="0" xfId="379" applyNumberFormat="1" applyFont="1" applyFill="1" applyBorder="1" applyAlignment="1">
      <alignment horizontal="right" vertical="center"/>
    </xf>
    <xf numFmtId="165" fontId="2" fillId="0" borderId="0" xfId="379" quotePrefix="1" applyNumberFormat="1" applyFont="1" applyFill="1" applyBorder="1" applyAlignment="1">
      <alignment horizontal="right" vertical="center"/>
    </xf>
    <xf numFmtId="165" fontId="2" fillId="0" borderId="23" xfId="379" applyNumberFormat="1" applyFont="1" applyFill="1" applyBorder="1" applyAlignment="1">
      <alignment horizontal="right" vertical="center"/>
    </xf>
    <xf numFmtId="3" fontId="2" fillId="0" borderId="0" xfId="0" quotePrefix="1" applyNumberFormat="1" applyFont="1" applyFill="1" applyBorder="1" applyAlignment="1">
      <alignment horizontal="right" vertical="center"/>
    </xf>
    <xf numFmtId="2" fontId="2" fillId="0" borderId="0" xfId="0" applyNumberFormat="1" applyFont="1" applyFill="1" applyBorder="1" applyAlignment="1">
      <alignment vertical="center"/>
    </xf>
    <xf numFmtId="0" fontId="2" fillId="0" borderId="23" xfId="0" quotePrefix="1" applyFont="1" applyFill="1" applyBorder="1" applyAlignment="1">
      <alignment vertical="center"/>
    </xf>
    <xf numFmtId="0" fontId="10" fillId="0" borderId="0" xfId="0" applyFont="1" applyFill="1" applyBorder="1" applyAlignment="1">
      <alignment vertical="center"/>
    </xf>
    <xf numFmtId="0" fontId="2" fillId="0" borderId="23" xfId="0" applyFont="1" applyFill="1" applyBorder="1" applyAlignment="1">
      <alignment vertical="center"/>
    </xf>
    <xf numFmtId="0" fontId="112" fillId="0" borderId="23" xfId="0" applyFont="1" applyFill="1" applyBorder="1" applyAlignment="1">
      <alignment vertical="center"/>
    </xf>
    <xf numFmtId="0" fontId="107" fillId="0" borderId="0" xfId="332" applyNumberFormat="1" applyFont="1" applyFill="1" applyBorder="1"/>
    <xf numFmtId="0" fontId="105" fillId="0" borderId="0" xfId="0" applyFont="1" applyFill="1" applyBorder="1" applyAlignment="1">
      <alignment horizontal="left" vertical="center"/>
    </xf>
    <xf numFmtId="0" fontId="6" fillId="0" borderId="0" xfId="0" applyFont="1" applyFill="1" applyBorder="1" applyAlignment="1"/>
    <xf numFmtId="3" fontId="2" fillId="0" borderId="0" xfId="0" applyNumberFormat="1" applyFont="1" applyFill="1" applyBorder="1" applyAlignment="1" applyProtection="1">
      <alignment horizontal="left"/>
    </xf>
    <xf numFmtId="0" fontId="2" fillId="0" borderId="0" xfId="316" applyFont="1" applyFill="1" applyBorder="1"/>
    <xf numFmtId="0" fontId="2" fillId="0" borderId="0" xfId="316" applyFont="1" applyBorder="1"/>
    <xf numFmtId="0" fontId="2" fillId="0" borderId="0" xfId="0" applyNumberFormat="1" applyFont="1" applyFill="1" applyBorder="1" applyAlignment="1">
      <alignment horizontal="left"/>
    </xf>
    <xf numFmtId="3" fontId="2" fillId="0" borderId="0" xfId="316" applyNumberFormat="1" applyBorder="1"/>
    <xf numFmtId="3" fontId="8" fillId="53" borderId="35" xfId="316" applyNumberFormat="1" applyFont="1" applyFill="1" applyBorder="1" applyAlignment="1" applyProtection="1">
      <alignment horizontal="left" vertical="top" wrapText="1"/>
      <protection locked="0"/>
    </xf>
    <xf numFmtId="3" fontId="8" fillId="53" borderId="36" xfId="316" applyNumberFormat="1" applyFont="1" applyFill="1" applyBorder="1" applyAlignment="1" applyProtection="1">
      <alignment horizontal="right" vertical="top" wrapText="1"/>
      <protection locked="0"/>
    </xf>
    <xf numFmtId="3" fontId="8" fillId="53" borderId="35" xfId="316" applyNumberFormat="1" applyFont="1" applyFill="1" applyBorder="1" applyAlignment="1" applyProtection="1">
      <alignment horizontal="right" vertical="top" wrapText="1"/>
      <protection locked="0"/>
    </xf>
    <xf numFmtId="3" fontId="108" fillId="53" borderId="0" xfId="0" applyNumberFormat="1" applyFont="1" applyFill="1" applyBorder="1" applyAlignment="1">
      <alignment horizontal="right" vertical="center"/>
    </xf>
    <xf numFmtId="3" fontId="108" fillId="0" borderId="0" xfId="0" applyNumberFormat="1" applyFont="1" applyFill="1" applyBorder="1" applyAlignment="1">
      <alignment horizontal="right" vertical="center"/>
    </xf>
    <xf numFmtId="165" fontId="108" fillId="53" borderId="0" xfId="379" applyNumberFormat="1" applyFont="1" applyFill="1" applyBorder="1" applyAlignment="1">
      <alignment horizontal="right" vertical="center"/>
    </xf>
    <xf numFmtId="165" fontId="108" fillId="53" borderId="0" xfId="379" quotePrefix="1" applyNumberFormat="1" applyFont="1" applyFill="1" applyBorder="1" applyAlignment="1">
      <alignment horizontal="right" vertical="center"/>
    </xf>
    <xf numFmtId="165" fontId="8" fillId="53" borderId="0" xfId="379" applyNumberFormat="1" applyFont="1" applyFill="1" applyBorder="1" applyAlignment="1">
      <alignment vertical="center"/>
    </xf>
    <xf numFmtId="1" fontId="2" fillId="53" borderId="0" xfId="176" applyNumberFormat="1" applyFont="1" applyFill="1" applyBorder="1" applyAlignment="1">
      <alignment horizontal="right" vertical="top" wrapText="1"/>
    </xf>
    <xf numFmtId="3" fontId="2" fillId="0" borderId="0" xfId="316" applyNumberFormat="1" applyFont="1" applyFill="1" applyBorder="1" applyAlignment="1">
      <alignment horizontal="right" vertical="top" wrapText="1"/>
    </xf>
    <xf numFmtId="165" fontId="2" fillId="53" borderId="24" xfId="379" applyNumberFormat="1" applyFont="1" applyFill="1" applyBorder="1" applyAlignment="1"/>
    <xf numFmtId="0" fontId="108" fillId="53" borderId="23" xfId="0" quotePrefix="1" applyFont="1" applyFill="1" applyBorder="1" applyAlignment="1">
      <alignment vertical="center"/>
    </xf>
    <xf numFmtId="10" fontId="8" fillId="53" borderId="23" xfId="379" applyNumberFormat="1" applyFont="1" applyFill="1" applyBorder="1" applyAlignment="1">
      <alignment vertical="center"/>
    </xf>
    <xf numFmtId="3" fontId="2" fillId="53" borderId="0" xfId="0" quotePrefix="1" applyNumberFormat="1" applyFont="1" applyFill="1" applyBorder="1" applyAlignment="1">
      <alignment vertical="top" wrapText="1"/>
    </xf>
    <xf numFmtId="3" fontId="10" fillId="60" borderId="0" xfId="0" applyNumberFormat="1" applyFont="1" applyFill="1" applyBorder="1" applyAlignment="1">
      <alignment vertical="top" wrapText="1"/>
    </xf>
    <xf numFmtId="3" fontId="10" fillId="60" borderId="34" xfId="0" applyNumberFormat="1" applyFont="1" applyFill="1" applyBorder="1" applyAlignment="1">
      <alignment vertical="top" wrapText="1"/>
    </xf>
    <xf numFmtId="0" fontId="119" fillId="0" borderId="0" xfId="0" applyFont="1" applyFill="1" applyBorder="1"/>
    <xf numFmtId="3" fontId="120" fillId="53" borderId="0" xfId="0" applyNumberFormat="1" applyFont="1" applyFill="1" applyBorder="1" applyAlignment="1">
      <alignment vertical="center"/>
    </xf>
    <xf numFmtId="0" fontId="2" fillId="0" borderId="0" xfId="0" applyFont="1" applyFill="1" applyBorder="1" applyAlignment="1">
      <alignment horizontal="left"/>
    </xf>
    <xf numFmtId="165" fontId="2" fillId="0" borderId="0" xfId="379" applyNumberFormat="1" applyFont="1" applyFill="1" applyBorder="1" applyAlignment="1">
      <alignment horizontal="left"/>
    </xf>
    <xf numFmtId="3" fontId="108" fillId="53" borderId="0" xfId="0" quotePrefix="1" applyNumberFormat="1" applyFont="1" applyFill="1" applyBorder="1" applyAlignment="1">
      <alignment vertical="top" wrapText="1"/>
    </xf>
    <xf numFmtId="3" fontId="108" fillId="53" borderId="0" xfId="0" applyNumberFormat="1" applyFont="1" applyFill="1" applyBorder="1" applyAlignment="1">
      <alignment vertical="top" wrapText="1"/>
    </xf>
    <xf numFmtId="3" fontId="108" fillId="53" borderId="23" xfId="0" applyNumberFormat="1" applyFont="1" applyFill="1" applyBorder="1" applyAlignment="1">
      <alignment vertical="top" wrapText="1"/>
    </xf>
    <xf numFmtId="3" fontId="109" fillId="53" borderId="0" xfId="0" applyNumberFormat="1" applyFont="1" applyFill="1" applyBorder="1" applyAlignment="1">
      <alignment vertical="top" wrapText="1"/>
    </xf>
    <xf numFmtId="3" fontId="109" fillId="53" borderId="9" xfId="0" applyNumberFormat="1" applyFont="1" applyFill="1" applyBorder="1" applyAlignment="1">
      <alignment vertical="top" wrapText="1"/>
    </xf>
    <xf numFmtId="3" fontId="121" fillId="53" borderId="0" xfId="0" applyNumberFormat="1" applyFont="1" applyFill="1" applyBorder="1" applyAlignment="1">
      <alignment vertical="top" wrapText="1"/>
    </xf>
    <xf numFmtId="3" fontId="108" fillId="53" borderId="0" xfId="311" applyNumberFormat="1" applyFont="1" applyFill="1" applyBorder="1" applyAlignment="1">
      <alignment vertical="top" wrapText="1"/>
    </xf>
    <xf numFmtId="3" fontId="108" fillId="53" borderId="23" xfId="311" applyNumberFormat="1" applyFont="1" applyFill="1" applyBorder="1" applyAlignment="1">
      <alignment vertical="top" wrapText="1"/>
    </xf>
    <xf numFmtId="3" fontId="122" fillId="53" borderId="0" xfId="0" applyNumberFormat="1" applyFont="1" applyFill="1" applyBorder="1" applyAlignment="1">
      <alignment vertical="top" wrapText="1"/>
    </xf>
    <xf numFmtId="3" fontId="120" fillId="53" borderId="0" xfId="0" applyNumberFormat="1" applyFont="1" applyFill="1" applyBorder="1" applyAlignment="1">
      <alignment vertical="top" wrapText="1"/>
    </xf>
    <xf numFmtId="3" fontId="123" fillId="53" borderId="9" xfId="0" applyNumberFormat="1" applyFont="1" applyFill="1" applyBorder="1" applyAlignment="1">
      <alignment vertical="top" wrapText="1"/>
    </xf>
    <xf numFmtId="3" fontId="120" fillId="0" borderId="0" xfId="0" applyNumberFormat="1" applyFont="1" applyFill="1" applyBorder="1" applyAlignment="1">
      <alignment vertical="top" wrapText="1"/>
    </xf>
    <xf numFmtId="2" fontId="2" fillId="0" borderId="0" xfId="0" applyNumberFormat="1" applyFont="1" applyFill="1" applyBorder="1"/>
    <xf numFmtId="3" fontId="2" fillId="0" borderId="23" xfId="0" applyNumberFormat="1" applyFont="1" applyFill="1" applyBorder="1" applyAlignment="1"/>
    <xf numFmtId="3" fontId="2" fillId="0" borderId="0" xfId="0" applyNumberFormat="1" applyFont="1" applyFill="1" applyBorder="1" applyAlignment="1"/>
    <xf numFmtId="0" fontId="10" fillId="53" borderId="23" xfId="0" applyFont="1" applyFill="1" applyBorder="1" applyAlignment="1">
      <alignment horizontal="right"/>
    </xf>
    <xf numFmtId="3" fontId="108" fillId="0" borderId="9" xfId="0" applyNumberFormat="1" applyFont="1" applyFill="1" applyBorder="1" applyAlignment="1">
      <alignment vertical="center"/>
    </xf>
    <xf numFmtId="168" fontId="2" fillId="0" borderId="0" xfId="0" applyNumberFormat="1" applyFont="1" applyFill="1" applyBorder="1" applyAlignment="1" applyProtection="1">
      <alignment horizontal="right"/>
      <protection locked="0"/>
    </xf>
    <xf numFmtId="1" fontId="2" fillId="53" borderId="0" xfId="0" applyNumberFormat="1" applyFont="1" applyFill="1" applyAlignment="1">
      <alignment horizontal="right"/>
    </xf>
    <xf numFmtId="0" fontId="5" fillId="0" borderId="0" xfId="0" applyFont="1" applyFill="1" applyBorder="1" applyAlignment="1">
      <alignment horizontal="left"/>
    </xf>
    <xf numFmtId="0" fontId="2" fillId="53" borderId="0" xfId="0" applyFont="1" applyFill="1" applyAlignment="1">
      <alignment horizontal="left" vertical="top" wrapText="1"/>
    </xf>
    <xf numFmtId="0" fontId="2" fillId="0" borderId="41" xfId="0" applyFont="1" applyBorder="1" applyAlignment="1">
      <alignment horizontal="left" vertical="top" wrapText="1" indent="1"/>
    </xf>
    <xf numFmtId="0" fontId="2" fillId="0" borderId="42" xfId="0" applyFont="1" applyBorder="1" applyAlignment="1">
      <alignment horizontal="left" vertical="top" wrapText="1" indent="1"/>
    </xf>
    <xf numFmtId="0" fontId="2" fillId="0" borderId="43" xfId="0" applyFont="1" applyBorder="1" applyAlignment="1">
      <alignment horizontal="left" vertical="top" wrapText="1" indent="1"/>
    </xf>
    <xf numFmtId="0" fontId="2" fillId="0" borderId="44" xfId="0" applyFont="1" applyBorder="1" applyAlignment="1">
      <alignment horizontal="left" vertical="top" wrapText="1" indent="1"/>
    </xf>
    <xf numFmtId="0" fontId="2" fillId="0" borderId="45" xfId="0" applyFont="1" applyBorder="1" applyAlignment="1">
      <alignment horizontal="left" vertical="top" wrapText="1" indent="1"/>
    </xf>
    <xf numFmtId="0" fontId="2" fillId="0" borderId="46" xfId="0" applyFont="1" applyBorder="1" applyAlignment="1">
      <alignment horizontal="left" vertical="top" wrapText="1" indent="1"/>
    </xf>
    <xf numFmtId="0" fontId="8" fillId="53" borderId="41" xfId="0" applyFont="1" applyFill="1" applyBorder="1" applyAlignment="1">
      <alignment horizontal="left"/>
    </xf>
    <xf numFmtId="0" fontId="8" fillId="53" borderId="42" xfId="0" applyFont="1" applyFill="1" applyBorder="1" applyAlignment="1">
      <alignment horizontal="left"/>
    </xf>
    <xf numFmtId="3" fontId="2" fillId="53" borderId="23" xfId="176" applyNumberFormat="1" applyFont="1" applyFill="1" applyBorder="1" applyAlignment="1">
      <alignment horizontal="right"/>
    </xf>
    <xf numFmtId="164" fontId="9" fillId="50" borderId="23" xfId="176" applyNumberFormat="1" applyFont="1" applyFill="1" applyBorder="1" applyAlignment="1">
      <alignment horizontal="right"/>
    </xf>
    <xf numFmtId="164" fontId="2" fillId="50" borderId="23" xfId="176" applyNumberFormat="1" applyFont="1" applyFill="1" applyBorder="1" applyAlignment="1">
      <alignment horizontal="right"/>
    </xf>
  </cellXfs>
  <cellStyles count="530">
    <cellStyle name="_Bank Draft-May 08" xfId="1"/>
    <cellStyle name="_Book3" xfId="2"/>
    <cellStyle name="_Book4" xfId="3"/>
    <cellStyle name="_Finance OH Allocation-B 2009-V1" xfId="4"/>
    <cellStyle name="_Heading" xfId="5"/>
    <cellStyle name="_Jack-BI" xfId="6"/>
    <cellStyle name="_James-BI" xfId="7"/>
    <cellStyle name="_Leslie-BI" xfId="8"/>
    <cellStyle name="_Material Purchase-Jan 2009" xfId="9"/>
    <cellStyle name="_OH FYF information-Aug 08" xfId="10"/>
    <cellStyle name="_Operation report-Aug 08" xfId="11"/>
    <cellStyle name="_Overheads Format" xfId="12"/>
    <cellStyle name="_Overheads-Nov-2007" xfId="13"/>
    <cellStyle name="_Raymond-BI" xfId="14"/>
    <cellStyle name="_Salary- B 2009-V1" xfId="15"/>
    <cellStyle name="_Sales-B 2009-V2" xfId="16"/>
    <cellStyle name="_TableHead" xfId="17"/>
    <cellStyle name="_TableSuperHead" xfId="18"/>
    <cellStyle name="_Total-BI" xfId="19"/>
    <cellStyle name="_Wendy-BI" xfId="20"/>
    <cellStyle name="_Yangmin-BI" xfId="21"/>
    <cellStyle name="20 % - Accent1" xfId="22"/>
    <cellStyle name="20 % - Accent2" xfId="23"/>
    <cellStyle name="20 % - Accent3" xfId="24"/>
    <cellStyle name="20 % - Accent4" xfId="25"/>
    <cellStyle name="20 % - Accent5" xfId="26"/>
    <cellStyle name="20 % - Accent6" xfId="27"/>
    <cellStyle name="20% - Accent1 2" xfId="28"/>
    <cellStyle name="20% - Accent1 3" xfId="29"/>
    <cellStyle name="20% - Accent1 4" xfId="30"/>
    <cellStyle name="20% - Accent1 5" xfId="31"/>
    <cellStyle name="20% - Accent2 2" xfId="32"/>
    <cellStyle name="20% - Accent2 3" xfId="33"/>
    <cellStyle name="20% - Accent2 4" xfId="34"/>
    <cellStyle name="20% - Accent2 5" xfId="35"/>
    <cellStyle name="20% - Accent3 2" xfId="36"/>
    <cellStyle name="20% - Accent3 3" xfId="37"/>
    <cellStyle name="20% - Accent3 4" xfId="38"/>
    <cellStyle name="20% - Accent3 5" xfId="39"/>
    <cellStyle name="20% - Accent4 2" xfId="40"/>
    <cellStyle name="20% - Accent4 3" xfId="41"/>
    <cellStyle name="20% - Accent4 4" xfId="42"/>
    <cellStyle name="20% - Accent4 5" xfId="43"/>
    <cellStyle name="20% - Accent5 2" xfId="44"/>
    <cellStyle name="20% - Accent5 3" xfId="45"/>
    <cellStyle name="20% - Accent5 4" xfId="46"/>
    <cellStyle name="20% - Accent5 5" xfId="47"/>
    <cellStyle name="20% - Accent6 2" xfId="48"/>
    <cellStyle name="20% - Accent6 3" xfId="49"/>
    <cellStyle name="20% - Accent6 4" xfId="50"/>
    <cellStyle name="20% - Accent6 5" xfId="51"/>
    <cellStyle name="40 % - Accent1" xfId="52"/>
    <cellStyle name="40 % - Accent2" xfId="53"/>
    <cellStyle name="40 % - Accent3" xfId="54"/>
    <cellStyle name="40 % - Accent4" xfId="55"/>
    <cellStyle name="40 % - Accent5" xfId="56"/>
    <cellStyle name="40 % - Accent6" xfId="57"/>
    <cellStyle name="40% - Accent1 2" xfId="58"/>
    <cellStyle name="40% - Accent1 3" xfId="59"/>
    <cellStyle name="40% - Accent1 4" xfId="60"/>
    <cellStyle name="40% - Accent1 5" xfId="61"/>
    <cellStyle name="40% - Accent2 2" xfId="62"/>
    <cellStyle name="40% - Accent2 3" xfId="63"/>
    <cellStyle name="40% - Accent2 4" xfId="64"/>
    <cellStyle name="40% - Accent2 5" xfId="65"/>
    <cellStyle name="40% - Accent3 2" xfId="66"/>
    <cellStyle name="40% - Accent3 3" xfId="67"/>
    <cellStyle name="40% - Accent3 4" xfId="68"/>
    <cellStyle name="40% - Accent3 5" xfId="69"/>
    <cellStyle name="40% - Accent4 2" xfId="70"/>
    <cellStyle name="40% - Accent4 3" xfId="71"/>
    <cellStyle name="40% - Accent4 4" xfId="72"/>
    <cellStyle name="40% - Accent4 5" xfId="73"/>
    <cellStyle name="40% - Accent5 2" xfId="74"/>
    <cellStyle name="40% - Accent5 3" xfId="75"/>
    <cellStyle name="40% - Accent5 4" xfId="76"/>
    <cellStyle name="40% - Accent5 5" xfId="77"/>
    <cellStyle name="40% - Accent6 2" xfId="78"/>
    <cellStyle name="40% - Accent6 3" xfId="79"/>
    <cellStyle name="40% - Accent6 4" xfId="80"/>
    <cellStyle name="40% - Accent6 5" xfId="81"/>
    <cellStyle name="60 % - Accent1" xfId="82"/>
    <cellStyle name="60 % - Accent2" xfId="83"/>
    <cellStyle name="60 % - Accent3" xfId="84"/>
    <cellStyle name="60 % - Accent4" xfId="85"/>
    <cellStyle name="60 % - Accent5" xfId="86"/>
    <cellStyle name="60 % - Accent6" xfId="87"/>
    <cellStyle name="60% - Accent1 2" xfId="88"/>
    <cellStyle name="60% - Accent1 3" xfId="89"/>
    <cellStyle name="60% - Accent1 4" xfId="90"/>
    <cellStyle name="60% - Accent1 5" xfId="91"/>
    <cellStyle name="60% - Accent2 2" xfId="92"/>
    <cellStyle name="60% - Accent2 3" xfId="93"/>
    <cellStyle name="60% - Accent2 4" xfId="94"/>
    <cellStyle name="60% - Accent2 5" xfId="95"/>
    <cellStyle name="60% - Accent3 2" xfId="96"/>
    <cellStyle name="60% - Accent3 3" xfId="97"/>
    <cellStyle name="60% - Accent3 4" xfId="98"/>
    <cellStyle name="60% - Accent3 5" xfId="99"/>
    <cellStyle name="60% - Accent4 2" xfId="100"/>
    <cellStyle name="60% - Accent4 3" xfId="101"/>
    <cellStyle name="60% - Accent4 4" xfId="102"/>
    <cellStyle name="60% - Accent4 5" xfId="103"/>
    <cellStyle name="60% - Accent5 2" xfId="104"/>
    <cellStyle name="60% - Accent5 3" xfId="105"/>
    <cellStyle name="60% - Accent5 4" xfId="106"/>
    <cellStyle name="60% - Accent5 5" xfId="107"/>
    <cellStyle name="60% - Accent6 2" xfId="108"/>
    <cellStyle name="60% - Accent6 3" xfId="109"/>
    <cellStyle name="60% - Accent6 4" xfId="110"/>
    <cellStyle name="60% - Accent6 5" xfId="111"/>
    <cellStyle name="À‰" xfId="112"/>
    <cellStyle name="Accent1 - 20%" xfId="113"/>
    <cellStyle name="Accent1 - 40%" xfId="114"/>
    <cellStyle name="Accent1 - 60%" xfId="115"/>
    <cellStyle name="Accent1 2" xfId="116"/>
    <cellStyle name="Accent1 3" xfId="117"/>
    <cellStyle name="Accent1 4" xfId="118"/>
    <cellStyle name="Accent1 5" xfId="119"/>
    <cellStyle name="Accent2 - 20%" xfId="120"/>
    <cellStyle name="Accent2 - 40%" xfId="121"/>
    <cellStyle name="Accent2 - 60%" xfId="122"/>
    <cellStyle name="Accent2 2" xfId="123"/>
    <cellStyle name="Accent2 3" xfId="124"/>
    <cellStyle name="Accent2 4" xfId="125"/>
    <cellStyle name="Accent2 5" xfId="126"/>
    <cellStyle name="Accent3 - 20%" xfId="127"/>
    <cellStyle name="Accent3 - 40%" xfId="128"/>
    <cellStyle name="Accent3 - 60%" xfId="129"/>
    <cellStyle name="Accent3 2" xfId="130"/>
    <cellStyle name="Accent3 3" xfId="131"/>
    <cellStyle name="Accent3 4" xfId="132"/>
    <cellStyle name="Accent3 5" xfId="133"/>
    <cellStyle name="Accent4 - 20%" xfId="134"/>
    <cellStyle name="Accent4 - 40%" xfId="135"/>
    <cellStyle name="Accent4 - 60%" xfId="136"/>
    <cellStyle name="Accent4 2" xfId="137"/>
    <cellStyle name="Accent4 3" xfId="138"/>
    <cellStyle name="Accent4 4" xfId="139"/>
    <cellStyle name="Accent4 5" xfId="140"/>
    <cellStyle name="Accent5 - 20%" xfId="141"/>
    <cellStyle name="Accent5 - 40%" xfId="142"/>
    <cellStyle name="Accent5 - 60%" xfId="143"/>
    <cellStyle name="Accent5 2" xfId="144"/>
    <cellStyle name="Accent5 3" xfId="145"/>
    <cellStyle name="Accent5 4" xfId="146"/>
    <cellStyle name="Accent5 5" xfId="147"/>
    <cellStyle name="Accent6 - 20%" xfId="148"/>
    <cellStyle name="Accent6 - 40%" xfId="149"/>
    <cellStyle name="Accent6 - 60%" xfId="150"/>
    <cellStyle name="Accent6 2" xfId="151"/>
    <cellStyle name="Accent6 3" xfId="152"/>
    <cellStyle name="Accent6 4" xfId="153"/>
    <cellStyle name="Accent6 5" xfId="154"/>
    <cellStyle name="Avertissement" xfId="155"/>
    <cellStyle name="Bad 2" xfId="156"/>
    <cellStyle name="Bad 3" xfId="157"/>
    <cellStyle name="Bad 4" xfId="158"/>
    <cellStyle name="Bad 5" xfId="159"/>
    <cellStyle name="Blankettnamn" xfId="160"/>
    <cellStyle name="Blankettnamn 2" xfId="161"/>
    <cellStyle name="Blankettnamn 3" xfId="162"/>
    <cellStyle name="bottem" xfId="163"/>
    <cellStyle name="Calc Currency (0)" xfId="164"/>
    <cellStyle name="Calcul" xfId="165"/>
    <cellStyle name="Calculation 2" xfId="166"/>
    <cellStyle name="Calculation 3" xfId="167"/>
    <cellStyle name="Calculation 4" xfId="168"/>
    <cellStyle name="Calculation 5" xfId="169"/>
    <cellStyle name="Cellule liée" xfId="170"/>
    <cellStyle name="Check Cell 2" xfId="171"/>
    <cellStyle name="Check Cell 3" xfId="172"/>
    <cellStyle name="Check Cell 4" xfId="173"/>
    <cellStyle name="Check Cell 5" xfId="174"/>
    <cellStyle name="ColumnHeading" xfId="175"/>
    <cellStyle name="Comma" xfId="176" builtinId="3"/>
    <cellStyle name="Comma 10" xfId="177"/>
    <cellStyle name="Comma 10 2" xfId="178"/>
    <cellStyle name="Comma 10 3" xfId="179"/>
    <cellStyle name="Comma 11" xfId="180"/>
    <cellStyle name="Comma 12" xfId="181"/>
    <cellStyle name="Comma 2" xfId="182"/>
    <cellStyle name="Comma 2 2" xfId="183"/>
    <cellStyle name="Comma 2 3" xfId="184"/>
    <cellStyle name="Comma 2 4" xfId="185"/>
    <cellStyle name="Comma 2 5" xfId="186"/>
    <cellStyle name="Comma 2_Obligation" xfId="187"/>
    <cellStyle name="Comma 3" xfId="188"/>
    <cellStyle name="Comma 3 2" xfId="189"/>
    <cellStyle name="Comma 3 2 2" xfId="190"/>
    <cellStyle name="Comma 3 2 3" xfId="191"/>
    <cellStyle name="Comma 3 3" xfId="192"/>
    <cellStyle name="Comma 3 4" xfId="193"/>
    <cellStyle name="Comma 4" xfId="194"/>
    <cellStyle name="Comma 4 2" xfId="195"/>
    <cellStyle name="Comma 4 3" xfId="196"/>
    <cellStyle name="Comma 5" xfId="197"/>
    <cellStyle name="Comma 5 2" xfId="198"/>
    <cellStyle name="Comma 5 3" xfId="199"/>
    <cellStyle name="Comma 6" xfId="200"/>
    <cellStyle name="Comma 6 2" xfId="201"/>
    <cellStyle name="Comma 6 3" xfId="202"/>
    <cellStyle name="Comma 7" xfId="203"/>
    <cellStyle name="Comma 7 2" xfId="204"/>
    <cellStyle name="Comma 7 3" xfId="205"/>
    <cellStyle name="Comma 8" xfId="206"/>
    <cellStyle name="Comma 8 2" xfId="207"/>
    <cellStyle name="Comma 8 3" xfId="208"/>
    <cellStyle name="Comma 9" xfId="209"/>
    <cellStyle name="Comma 9 2" xfId="210"/>
    <cellStyle name="Comma 9 3" xfId="211"/>
    <cellStyle name="Commentaire" xfId="212"/>
    <cellStyle name="Copied" xfId="213"/>
    <cellStyle name="Date" xfId="214"/>
    <cellStyle name="Datum" xfId="215"/>
    <cellStyle name="Datum 2" xfId="216"/>
    <cellStyle name="Datum 3" xfId="217"/>
    <cellStyle name="Dezimal [0]_2ADJ" xfId="218"/>
    <cellStyle name="Dezimal_2ADJ" xfId="219"/>
    <cellStyle name="Emphasis 1" xfId="220"/>
    <cellStyle name="Emphasis 2" xfId="221"/>
    <cellStyle name="Emphasis 3" xfId="222"/>
    <cellStyle name="Entered" xfId="223"/>
    <cellStyle name="Entrée" xfId="224"/>
    <cellStyle name="Explanatory Text 2" xfId="225"/>
    <cellStyle name="Explanatory Text 3" xfId="226"/>
    <cellStyle name="Explanatory Text 4" xfId="227"/>
    <cellStyle name="Explanatory Text 5" xfId="228"/>
    <cellStyle name="Finstilt" xfId="229"/>
    <cellStyle name="Finstilt låst" xfId="230"/>
    <cellStyle name="Good 2" xfId="231"/>
    <cellStyle name="Good 3" xfId="232"/>
    <cellStyle name="Good 4" xfId="233"/>
    <cellStyle name="Good 5" xfId="234"/>
    <cellStyle name="Grey" xfId="235"/>
    <cellStyle name="hard no" xfId="236"/>
    <cellStyle name="hardno" xfId="237"/>
    <cellStyle name="Header1" xfId="238"/>
    <cellStyle name="Header2" xfId="239"/>
    <cellStyle name="Heading 1 2" xfId="240"/>
    <cellStyle name="Heading 1 3" xfId="241"/>
    <cellStyle name="Heading 1 4" xfId="242"/>
    <cellStyle name="Heading 1 5" xfId="243"/>
    <cellStyle name="Heading 2 2" xfId="244"/>
    <cellStyle name="Heading 2 3" xfId="245"/>
    <cellStyle name="Heading 2 4" xfId="246"/>
    <cellStyle name="Heading 2 5" xfId="247"/>
    <cellStyle name="Heading 3 2" xfId="248"/>
    <cellStyle name="Heading 3 3" xfId="249"/>
    <cellStyle name="Heading 3 4" xfId="250"/>
    <cellStyle name="Heading 3 5" xfId="251"/>
    <cellStyle name="Heading 4 2" xfId="252"/>
    <cellStyle name="Heading 4 3" xfId="253"/>
    <cellStyle name="Heading 4 4" xfId="254"/>
    <cellStyle name="Heading 4 5" xfId="255"/>
    <cellStyle name="Huvud indata" xfId="256"/>
    <cellStyle name="Hyperlink" xfId="257" builtinId="8"/>
    <cellStyle name="Hyperlink 2" xfId="258"/>
    <cellStyle name="Hyperlink 3" xfId="259"/>
    <cellStyle name="Indata" xfId="260"/>
    <cellStyle name="Indata 14" xfId="261"/>
    <cellStyle name="Indata 2" xfId="262"/>
    <cellStyle name="Indata 3" xfId="263"/>
    <cellStyle name="Indata text 11" xfId="264"/>
    <cellStyle name="Indata text 12" xfId="265"/>
    <cellStyle name="Input [yellow]" xfId="266"/>
    <cellStyle name="Input 2" xfId="267"/>
    <cellStyle name="Input 3" xfId="268"/>
    <cellStyle name="Input 4" xfId="269"/>
    <cellStyle name="Input 5" xfId="270"/>
    <cellStyle name="Insatisfaisant" xfId="271"/>
    <cellStyle name="Kolrubr" xfId="272"/>
    <cellStyle name="Kolrubr låst" xfId="273"/>
    <cellStyle name="Kolumnrubrik" xfId="274"/>
    <cellStyle name="Kolumnrubrik 2" xfId="275"/>
    <cellStyle name="Kolumnrubrik 3" xfId="276"/>
    <cellStyle name="Komma (0)" xfId="277"/>
    <cellStyle name="Kommentarer" xfId="278"/>
    <cellStyle name="KRADSFI" xfId="279"/>
    <cellStyle name="KRADSFI 2" xfId="280"/>
    <cellStyle name="KRADSFI 3" xfId="281"/>
    <cellStyle name="Lien hypertexte visité_SSJB  MICHELIN" xfId="282"/>
    <cellStyle name="Lien hypertexte_SSJB  MICHELIN" xfId="283"/>
    <cellStyle name="Linked Cell 2" xfId="284"/>
    <cellStyle name="Linked Cell 3" xfId="285"/>
    <cellStyle name="Linked Cell 4" xfId="286"/>
    <cellStyle name="Linked Cell 5" xfId="287"/>
    <cellStyle name="Map Data Values" xfId="288"/>
    <cellStyle name="Map Distance" xfId="289"/>
    <cellStyle name="Map Legend" xfId="290"/>
    <cellStyle name="Map Object Names" xfId="291"/>
    <cellStyle name="Map Title" xfId="292"/>
    <cellStyle name="Milliers [0]_Bourse96" xfId="293"/>
    <cellStyle name="Milliers_Bourse96" xfId="294"/>
    <cellStyle name="Monétaire [0]_Bourse96" xfId="295"/>
    <cellStyle name="Monétaire_Bourse96" xfId="296"/>
    <cellStyle name="Neutral 2" xfId="297"/>
    <cellStyle name="Neutral 3" xfId="298"/>
    <cellStyle name="Neutral 4" xfId="299"/>
    <cellStyle name="Neutral 5" xfId="300"/>
    <cellStyle name="Neutre" xfId="301"/>
    <cellStyle name="Normal" xfId="0" builtinId="0"/>
    <cellStyle name="Normal - Style1" xfId="302"/>
    <cellStyle name="Normal 10" xfId="303"/>
    <cellStyle name="Normal 11" xfId="304"/>
    <cellStyle name="Normal 11 2" xfId="305"/>
    <cellStyle name="Normal 12" xfId="306"/>
    <cellStyle name="Normal 13" xfId="307"/>
    <cellStyle name="Normal 14" xfId="308"/>
    <cellStyle name="Normal 15" xfId="309"/>
    <cellStyle name="Normal 16" xfId="310"/>
    <cellStyle name="Normal 17" xfId="311"/>
    <cellStyle name="Normal 17 2" xfId="312"/>
    <cellStyle name="Normal 18" xfId="313"/>
    <cellStyle name="Normal 18 2" xfId="314"/>
    <cellStyle name="Normal 19" xfId="315"/>
    <cellStyle name="Normal 2" xfId="316"/>
    <cellStyle name="Normal 2 2" xfId="317"/>
    <cellStyle name="Normal 2 2 2" xfId="318"/>
    <cellStyle name="Normal 2 2_179001 (2)" xfId="319"/>
    <cellStyle name="Normal 2 3" xfId="320"/>
    <cellStyle name="Normal 2_Bokföringsorder Månadsvis Mars 2012" xfId="321"/>
    <cellStyle name="Normal 20" xfId="322"/>
    <cellStyle name="Normal 21" xfId="323"/>
    <cellStyle name="Normal 22" xfId="324"/>
    <cellStyle name="Normal 23" xfId="325"/>
    <cellStyle name="Normal 24" xfId="326"/>
    <cellStyle name="Normal 25" xfId="327"/>
    <cellStyle name="Normal 26" xfId="328"/>
    <cellStyle name="Normal 27" xfId="329"/>
    <cellStyle name="Normal 28" xfId="330"/>
    <cellStyle name="Normal 29" xfId="331"/>
    <cellStyle name="Normal 3" xfId="332"/>
    <cellStyle name="Normal 3 2" xfId="333"/>
    <cellStyle name="Normal 3 2 2" xfId="334"/>
    <cellStyle name="Normal 3 3" xfId="335"/>
    <cellStyle name="Normal 30" xfId="336"/>
    <cellStyle name="Normal 31" xfId="337"/>
    <cellStyle name="Normal 32" xfId="338"/>
    <cellStyle name="Normal 33" xfId="339"/>
    <cellStyle name="Normal 34" xfId="340"/>
    <cellStyle name="Normal 35" xfId="341"/>
    <cellStyle name="Normal 36" xfId="342"/>
    <cellStyle name="Normal 37" xfId="343"/>
    <cellStyle name="Normal 38" xfId="344"/>
    <cellStyle name="Normal 4" xfId="345"/>
    <cellStyle name="Normal 4 2" xfId="346"/>
    <cellStyle name="Normal 4 2 2" xfId="347"/>
    <cellStyle name="Normal 4_Långt kort CJ" xfId="348"/>
    <cellStyle name="Normal 5" xfId="349"/>
    <cellStyle name="Normal 5 2" xfId="350"/>
    <cellStyle name="Normal 6" xfId="351"/>
    <cellStyle name="Normal 6 2" xfId="352"/>
    <cellStyle name="Normal 7" xfId="353"/>
    <cellStyle name="Normal 7 2" xfId="354"/>
    <cellStyle name="Normal 8" xfId="355"/>
    <cellStyle name="Normal 8 2" xfId="356"/>
    <cellStyle name="Normal 9" xfId="357"/>
    <cellStyle name="Normal 9 2" xfId="358"/>
    <cellStyle name="Normal ej noll" xfId="359"/>
    <cellStyle name="Normal ej noll låst" xfId="360"/>
    <cellStyle name="Normal_9509" xfId="361"/>
    <cellStyle name="Normal_Fin pos" xfId="362"/>
    <cellStyle name="Normale_Foglio1" xfId="363"/>
    <cellStyle name="Note 2" xfId="364"/>
    <cellStyle name="Note 2 2" xfId="365"/>
    <cellStyle name="Note 2_Obligation" xfId="366"/>
    <cellStyle name="Note 3" xfId="367"/>
    <cellStyle name="Note 3 2" xfId="368"/>
    <cellStyle name="Note 3_Obligation" xfId="369"/>
    <cellStyle name="Note 4" xfId="370"/>
    <cellStyle name="Note 4 2" xfId="371"/>
    <cellStyle name="Note 4_Obligation" xfId="372"/>
    <cellStyle name="Note 5" xfId="373"/>
    <cellStyle name="number" xfId="374"/>
    <cellStyle name="Output 2" xfId="375"/>
    <cellStyle name="Output 3" xfId="376"/>
    <cellStyle name="Output 4" xfId="377"/>
    <cellStyle name="Output 5" xfId="378"/>
    <cellStyle name="Percent" xfId="379" builtinId="5"/>
    <cellStyle name="Percent [2]" xfId="380"/>
    <cellStyle name="Percent [2] 2" xfId="381"/>
    <cellStyle name="Percent 10" xfId="382"/>
    <cellStyle name="Percent 11" xfId="383"/>
    <cellStyle name="Percent 12" xfId="384"/>
    <cellStyle name="Percent 13" xfId="385"/>
    <cellStyle name="Percent 14" xfId="386"/>
    <cellStyle name="Percent 15" xfId="387"/>
    <cellStyle name="Percent 16" xfId="388"/>
    <cellStyle name="Percent 17" xfId="389"/>
    <cellStyle name="Percent 18" xfId="390"/>
    <cellStyle name="Percent 19" xfId="391"/>
    <cellStyle name="Percent 2" xfId="392"/>
    <cellStyle name="Percent 20" xfId="393"/>
    <cellStyle name="Percent 21" xfId="394"/>
    <cellStyle name="Percent 22" xfId="395"/>
    <cellStyle name="Percent 23" xfId="396"/>
    <cellStyle name="Percent 24" xfId="397"/>
    <cellStyle name="Percent 25" xfId="398"/>
    <cellStyle name="Percent 26" xfId="399"/>
    <cellStyle name="Percent 27" xfId="400"/>
    <cellStyle name="Percent 28" xfId="401"/>
    <cellStyle name="Percent 29" xfId="402"/>
    <cellStyle name="Percent 3" xfId="403"/>
    <cellStyle name="Percent 30" xfId="404"/>
    <cellStyle name="Percent 31" xfId="405"/>
    <cellStyle name="Percent 32" xfId="406"/>
    <cellStyle name="Percent 33" xfId="407"/>
    <cellStyle name="Percent 34" xfId="408"/>
    <cellStyle name="Percent 35" xfId="409"/>
    <cellStyle name="Percent 36" xfId="410"/>
    <cellStyle name="Percent 37" xfId="411"/>
    <cellStyle name="Percent 38" xfId="412"/>
    <cellStyle name="Percent 39" xfId="413"/>
    <cellStyle name="Percent 4" xfId="414"/>
    <cellStyle name="Percent 40" xfId="415"/>
    <cellStyle name="Percent 41" xfId="416"/>
    <cellStyle name="Percent 42" xfId="417"/>
    <cellStyle name="Percent 5" xfId="418"/>
    <cellStyle name="Percent 6" xfId="419"/>
    <cellStyle name="Percent 7" xfId="420"/>
    <cellStyle name="Percent 8" xfId="421"/>
    <cellStyle name="Percent 9" xfId="422"/>
    <cellStyle name="Radrubrik" xfId="423"/>
    <cellStyle name="Radtext" xfId="424"/>
    <cellStyle name="Randig" xfId="425"/>
    <cellStyle name="Resultat" xfId="426"/>
    <cellStyle name="Resultat 2" xfId="427"/>
    <cellStyle name="Resultat 3" xfId="428"/>
    <cellStyle name="RevList" xfId="429"/>
    <cellStyle name="Rubrik1" xfId="430"/>
    <cellStyle name="SAPBEXaggData" xfId="431"/>
    <cellStyle name="SAPBEXaggDataEmph" xfId="432"/>
    <cellStyle name="SAPBEXaggItem" xfId="433"/>
    <cellStyle name="SAPBEXaggItemX" xfId="434"/>
    <cellStyle name="SAPBEXchaText" xfId="435"/>
    <cellStyle name="SAPBEXexcBad7" xfId="436"/>
    <cellStyle name="SAPBEXexcBad8" xfId="437"/>
    <cellStyle name="SAPBEXexcBad9" xfId="438"/>
    <cellStyle name="SAPBEXexcCritical4" xfId="439"/>
    <cellStyle name="SAPBEXexcCritical5" xfId="440"/>
    <cellStyle name="SAPBEXexcCritical6" xfId="441"/>
    <cellStyle name="SAPBEXexcGood1" xfId="442"/>
    <cellStyle name="SAPBEXexcGood2" xfId="443"/>
    <cellStyle name="SAPBEXexcGood3" xfId="444"/>
    <cellStyle name="SAPBEXfilterDrill" xfId="445"/>
    <cellStyle name="SAPBEXfilterItem" xfId="446"/>
    <cellStyle name="SAPBEXfilterText" xfId="447"/>
    <cellStyle name="SAPBEXformats" xfId="448"/>
    <cellStyle name="SAPBEXheaderItem" xfId="449"/>
    <cellStyle name="SAPBEXheaderText" xfId="450"/>
    <cellStyle name="SAPBEXHLevel0" xfId="451"/>
    <cellStyle name="SAPBEXHLevel0X" xfId="452"/>
    <cellStyle name="SAPBEXHLevel1" xfId="453"/>
    <cellStyle name="SAPBEXHLevel1X" xfId="454"/>
    <cellStyle name="SAPBEXHLevel2" xfId="455"/>
    <cellStyle name="SAPBEXHLevel2X" xfId="456"/>
    <cellStyle name="SAPBEXHLevel3" xfId="457"/>
    <cellStyle name="SAPBEXHLevel3X" xfId="458"/>
    <cellStyle name="SAPBEXinputData" xfId="459"/>
    <cellStyle name="SAPBEXresData" xfId="460"/>
    <cellStyle name="SAPBEXresDataEmph" xfId="461"/>
    <cellStyle name="SAPBEXresItem" xfId="462"/>
    <cellStyle name="SAPBEXresItemX" xfId="463"/>
    <cellStyle name="SAPBEXstdData" xfId="464"/>
    <cellStyle name="SAPBEXstdDataEmph" xfId="465"/>
    <cellStyle name="SAPBEXstdItem" xfId="466"/>
    <cellStyle name="SAPBEXstdItemX" xfId="467"/>
    <cellStyle name="SAPBEXtitle" xfId="468"/>
    <cellStyle name="SAPBEXundefined" xfId="469"/>
    <cellStyle name="Satisfaisant" xfId="470"/>
    <cellStyle name="Sheet Title" xfId="471"/>
    <cellStyle name="Sortie" xfId="472"/>
    <cellStyle name="Standard_2_2sei" xfId="473"/>
    <cellStyle name="Style 1" xfId="474"/>
    <cellStyle name="Subtotal" xfId="475"/>
    <cellStyle name="Summa" xfId="476"/>
    <cellStyle name="Summa 1 låst" xfId="477"/>
    <cellStyle name="Summa 2" xfId="478"/>
    <cellStyle name="Summa 3" xfId="479"/>
    <cellStyle name="Summa1 låst" xfId="480"/>
    <cellStyle name="Tal" xfId="481"/>
    <cellStyle name="Tal 2" xfId="482"/>
    <cellStyle name="Tal 3" xfId="483"/>
    <cellStyle name="Text" xfId="484"/>
    <cellStyle name="Text 12" xfId="485"/>
    <cellStyle name="Text 2" xfId="486"/>
    <cellStyle name="Text 3" xfId="487"/>
    <cellStyle name="Text 4" xfId="488"/>
    <cellStyle name="Text 5" xfId="489"/>
    <cellStyle name="Text 6" xfId="490"/>
    <cellStyle name="Text 7" xfId="491"/>
    <cellStyle name="Text 7 2" xfId="492"/>
    <cellStyle name="Text 7 2 2" xfId="493"/>
    <cellStyle name="Text 8" xfId="494"/>
    <cellStyle name="Text_179001 (2)" xfId="495"/>
    <cellStyle name="Texte explicatif" xfId="496"/>
    <cellStyle name="Textrubrik" xfId="497"/>
    <cellStyle name="Textrubrik 2" xfId="498"/>
    <cellStyle name="Textrubrik 3" xfId="499"/>
    <cellStyle name="Title 2" xfId="500"/>
    <cellStyle name="Title 3" xfId="501"/>
    <cellStyle name="Title 4" xfId="502"/>
    <cellStyle name="Title 5" xfId="503"/>
    <cellStyle name="Titre" xfId="504"/>
    <cellStyle name="Titre 1" xfId="505"/>
    <cellStyle name="Titre 2" xfId="506"/>
    <cellStyle name="Titre 3" xfId="507"/>
    <cellStyle name="Titre 4" xfId="508"/>
    <cellStyle name="Total 2" xfId="509"/>
    <cellStyle name="Total 3" xfId="510"/>
    <cellStyle name="Total 4" xfId="511"/>
    <cellStyle name="Total 5" xfId="512"/>
    <cellStyle name="Tusental (0)_1FIX, page 2" xfId="513"/>
    <cellStyle name="Tusental_1FIX, page 2" xfId="514"/>
    <cellStyle name="Valuta (0)_1FIX, page 2" xfId="515"/>
    <cellStyle name="Valuta_1FIX, page 2" xfId="516"/>
    <cellStyle name="Warning Text 2" xfId="517"/>
    <cellStyle name="Warning Text 3" xfId="518"/>
    <cellStyle name="Warning Text 4" xfId="519"/>
    <cellStyle name="Warning Text 5" xfId="520"/>
    <cellStyle name="Vérification" xfId="521"/>
    <cellStyle name="Währung [0]_2ADJ" xfId="522"/>
    <cellStyle name="Währung_2ADJ" xfId="523"/>
    <cellStyle name="Обычный_1BAS" xfId="524"/>
    <cellStyle name="一般_Overdue" xfId="525"/>
    <cellStyle name="千位分隔_0061 DSO DPO-0512-0110" xfId="526"/>
    <cellStyle name="常规_0061 DSO DPO-0512-0110" xfId="527"/>
    <cellStyle name="未定義" xfId="528"/>
    <cellStyle name="標準_材料在庫" xfId="5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2</xdr:row>
      <xdr:rowOff>152400</xdr:rowOff>
    </xdr:from>
    <xdr:to>
      <xdr:col>0</xdr:col>
      <xdr:colOff>1400175</xdr:colOff>
      <xdr:row>6</xdr:row>
      <xdr:rowOff>0</xdr:rowOff>
    </xdr:to>
    <xdr:pic>
      <xdr:nvPicPr>
        <xdr:cNvPr id="203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476250"/>
          <a:ext cx="1038225" cy="504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5</xdr:col>
      <xdr:colOff>254000</xdr:colOff>
      <xdr:row>22</xdr:row>
      <xdr:rowOff>161925</xdr:rowOff>
    </xdr:from>
    <xdr:to>
      <xdr:col>5</xdr:col>
      <xdr:colOff>438002</xdr:colOff>
      <xdr:row>22</xdr:row>
      <xdr:rowOff>428625</xdr:rowOff>
    </xdr:to>
    <xdr:sp macro="" textlink="" fLocksText="0">
      <xdr:nvSpPr>
        <xdr:cNvPr id="1053" name="TextBox 1"/>
        <xdr:cNvSpPr txBox="1">
          <a:spLocks noChangeArrowheads="1"/>
        </xdr:cNvSpPr>
      </xdr:nvSpPr>
      <xdr:spPr bwMode="auto">
        <a:xfrm>
          <a:off x="6848475" y="4343400"/>
          <a:ext cx="1809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twoCellAnchor>
  <xdr:twoCellAnchor>
    <xdr:from>
      <xdr:col>0</xdr:col>
      <xdr:colOff>0</xdr:colOff>
      <xdr:row>0</xdr:row>
      <xdr:rowOff>0</xdr:rowOff>
    </xdr:from>
    <xdr:to>
      <xdr:col>15</xdr:col>
      <xdr:colOff>0</xdr:colOff>
      <xdr:row>1</xdr:row>
      <xdr:rowOff>142875</xdr:rowOff>
    </xdr:to>
    <xdr:sp macro="" textlink="">
      <xdr:nvSpPr>
        <xdr:cNvPr id="2032" name="Text Box 10"/>
        <xdr:cNvSpPr txBox="1">
          <a:spLocks noChangeArrowheads="1"/>
        </xdr:cNvSpPr>
      </xdr:nvSpPr>
      <xdr:spPr bwMode="auto">
        <a:xfrm>
          <a:off x="0" y="0"/>
          <a:ext cx="27660600" cy="304800"/>
        </a:xfrm>
        <a:prstGeom prst="rect">
          <a:avLst/>
        </a:prstGeom>
        <a:gradFill rotWithShape="1">
          <a:gsLst>
            <a:gs pos="0">
              <a:srgbClr val="0099CC"/>
            </a:gs>
            <a:gs pos="100000">
              <a:srgbClr val="FFFFFF">
                <a:alpha val="0"/>
              </a:srgbClr>
            </a:gs>
          </a:gsLst>
          <a:lin ang="540000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1"/>
  <sheetViews>
    <sheetView showGridLines="0" tabSelected="1" workbookViewId="0"/>
  </sheetViews>
  <sheetFormatPr defaultRowHeight="12.75"/>
  <cols>
    <col min="1" max="1" width="25.42578125" customWidth="1"/>
    <col min="2" max="2" width="37.7109375" customWidth="1"/>
    <col min="3" max="6" width="30.7109375" customWidth="1"/>
    <col min="7" max="21" width="25.42578125" customWidth="1"/>
  </cols>
  <sheetData>
    <row r="1" spans="1:21">
      <c r="A1" s="5"/>
      <c r="B1" s="5"/>
      <c r="C1" s="5"/>
      <c r="D1" s="5"/>
      <c r="E1" s="5"/>
      <c r="F1" s="5"/>
      <c r="G1" s="5"/>
      <c r="H1" s="5"/>
      <c r="I1" s="5"/>
      <c r="J1" s="5"/>
      <c r="K1" s="5"/>
      <c r="L1" s="5"/>
      <c r="M1" s="5"/>
      <c r="N1" s="5"/>
      <c r="O1" s="5"/>
      <c r="P1" s="5"/>
      <c r="Q1" s="5"/>
      <c r="R1" s="5"/>
      <c r="S1" s="5"/>
      <c r="T1" s="5"/>
      <c r="U1" s="5"/>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365" t="s">
        <v>312</v>
      </c>
      <c r="C4" s="365"/>
      <c r="D4" s="365"/>
      <c r="E4" s="365"/>
      <c r="F4" s="365"/>
      <c r="G4" s="5"/>
      <c r="H4" s="5"/>
      <c r="I4" s="5"/>
      <c r="J4" s="5"/>
      <c r="K4" s="5"/>
      <c r="L4" s="5"/>
      <c r="M4" s="5"/>
      <c r="N4" s="5"/>
      <c r="O4" s="5"/>
      <c r="P4" s="5"/>
      <c r="Q4" s="5"/>
      <c r="R4" s="5"/>
      <c r="S4" s="5"/>
      <c r="T4" s="5"/>
      <c r="U4" s="5"/>
    </row>
    <row r="5" spans="1:21">
      <c r="A5" s="5"/>
      <c r="B5" s="363" t="s">
        <v>0</v>
      </c>
      <c r="C5" s="363" t="s">
        <v>1</v>
      </c>
      <c r="D5" s="363" t="s">
        <v>2</v>
      </c>
      <c r="E5" s="363" t="s">
        <v>3</v>
      </c>
      <c r="F5" s="364"/>
      <c r="G5" s="5"/>
      <c r="H5" s="5"/>
      <c r="I5" s="5"/>
      <c r="J5" s="5"/>
      <c r="K5" s="5"/>
      <c r="L5" s="5"/>
      <c r="M5" s="5"/>
      <c r="N5" s="5"/>
      <c r="O5" s="5"/>
      <c r="P5" s="5"/>
      <c r="Q5" s="5"/>
      <c r="R5" s="5"/>
      <c r="S5" s="5"/>
      <c r="T5" s="5"/>
      <c r="U5" s="5"/>
    </row>
    <row r="6" spans="1:21" ht="13.5" customHeight="1">
      <c r="A6" s="5"/>
      <c r="B6" s="367" t="s">
        <v>4</v>
      </c>
      <c r="C6" s="5" t="s">
        <v>5</v>
      </c>
      <c r="D6" s="6" t="s">
        <v>6</v>
      </c>
      <c r="E6" s="6" t="s">
        <v>414</v>
      </c>
      <c r="F6" s="5"/>
      <c r="G6" s="5"/>
      <c r="H6" s="5"/>
      <c r="I6" s="5"/>
      <c r="J6" s="5"/>
      <c r="K6" s="5"/>
      <c r="L6" s="5"/>
      <c r="M6" s="5"/>
      <c r="N6" s="5"/>
      <c r="O6" s="5"/>
      <c r="P6" s="5"/>
      <c r="Q6" s="5"/>
      <c r="R6" s="5"/>
      <c r="S6" s="5"/>
      <c r="T6" s="5"/>
      <c r="U6" s="5"/>
    </row>
    <row r="7" spans="1:21" ht="13.5" customHeight="1">
      <c r="A7" s="5"/>
      <c r="B7" s="367" t="s">
        <v>7</v>
      </c>
      <c r="C7" s="5" t="s">
        <v>8</v>
      </c>
      <c r="D7" s="5" t="s">
        <v>9</v>
      </c>
      <c r="E7" s="6"/>
      <c r="F7" s="5"/>
      <c r="G7" s="5"/>
      <c r="H7" s="5"/>
      <c r="I7" s="5"/>
      <c r="J7" s="5"/>
      <c r="K7" s="5"/>
      <c r="L7" s="5"/>
      <c r="M7" s="5"/>
      <c r="N7" s="5"/>
      <c r="O7" s="5"/>
      <c r="P7" s="5"/>
      <c r="Q7" s="5"/>
      <c r="R7" s="5"/>
      <c r="S7" s="5"/>
      <c r="T7" s="5"/>
      <c r="U7" s="5"/>
    </row>
    <row r="8" spans="1:21" ht="13.5" customHeight="1">
      <c r="A8" s="5"/>
      <c r="B8" s="693" t="s">
        <v>286</v>
      </c>
      <c r="C8" s="5" t="s">
        <v>287</v>
      </c>
      <c r="D8" s="5" t="s">
        <v>9</v>
      </c>
      <c r="E8" s="6" t="s">
        <v>288</v>
      </c>
      <c r="F8" s="5"/>
      <c r="G8" s="5"/>
      <c r="H8" s="5"/>
      <c r="I8" s="5"/>
      <c r="J8" s="5"/>
      <c r="K8" s="5"/>
      <c r="L8" s="5"/>
      <c r="M8" s="5"/>
      <c r="N8" s="5"/>
      <c r="O8" s="5"/>
      <c r="P8" s="5"/>
      <c r="Q8" s="5"/>
      <c r="R8" s="5"/>
      <c r="S8" s="5"/>
      <c r="T8" s="5"/>
      <c r="U8" s="5"/>
    </row>
    <row r="9" spans="1:21" ht="13.5" customHeight="1">
      <c r="A9" s="5"/>
      <c r="B9" s="367" t="s">
        <v>17</v>
      </c>
      <c r="C9" s="5" t="s">
        <v>18</v>
      </c>
      <c r="D9" s="5" t="s">
        <v>19</v>
      </c>
      <c r="E9" s="5" t="s">
        <v>20</v>
      </c>
      <c r="F9" s="5"/>
      <c r="G9" s="5"/>
      <c r="H9" s="5"/>
      <c r="I9" s="5"/>
      <c r="J9" s="5"/>
      <c r="K9" s="5"/>
      <c r="L9" s="5"/>
      <c r="M9" s="5"/>
      <c r="N9" s="5"/>
      <c r="O9" s="5"/>
      <c r="P9" s="5"/>
      <c r="Q9" s="5"/>
      <c r="R9" s="5"/>
      <c r="S9" s="5"/>
      <c r="T9" s="5"/>
      <c r="U9" s="5"/>
    </row>
    <row r="10" spans="1:21" ht="13.5" customHeight="1">
      <c r="A10" s="5"/>
      <c r="B10" s="367" t="s">
        <v>10</v>
      </c>
      <c r="C10" s="5" t="s">
        <v>11</v>
      </c>
      <c r="D10" s="5" t="s">
        <v>6</v>
      </c>
      <c r="E10" s="6" t="s">
        <v>414</v>
      </c>
      <c r="F10" s="5"/>
      <c r="G10" s="5"/>
      <c r="H10" s="5"/>
      <c r="I10" s="5"/>
      <c r="J10" s="5"/>
      <c r="K10" s="5"/>
      <c r="L10" s="5"/>
      <c r="M10" s="5"/>
      <c r="N10" s="5"/>
      <c r="O10" s="5"/>
      <c r="P10" s="5"/>
      <c r="Q10" s="5"/>
      <c r="R10" s="5"/>
      <c r="S10" s="5"/>
      <c r="T10" s="5"/>
      <c r="U10" s="5"/>
    </row>
    <row r="11" spans="1:21" ht="13.5" customHeight="1">
      <c r="A11" s="5"/>
      <c r="B11" s="367" t="s">
        <v>12</v>
      </c>
      <c r="C11" s="5" t="s">
        <v>13</v>
      </c>
      <c r="D11" s="5" t="s">
        <v>6</v>
      </c>
      <c r="E11" s="5"/>
      <c r="F11" s="5"/>
      <c r="G11" s="5"/>
      <c r="H11" s="5"/>
      <c r="I11" s="5"/>
      <c r="J11" s="5"/>
      <c r="K11" s="5"/>
      <c r="L11" s="5"/>
      <c r="M11" s="5"/>
      <c r="N11" s="5"/>
      <c r="O11" s="5"/>
      <c r="P11" s="5"/>
      <c r="Q11" s="5"/>
      <c r="R11" s="5"/>
      <c r="S11" s="5"/>
      <c r="T11" s="5"/>
      <c r="U11" s="5"/>
    </row>
    <row r="12" spans="1:21" ht="13.5" customHeight="1">
      <c r="A12" s="5"/>
      <c r="B12" s="367" t="s">
        <v>14</v>
      </c>
      <c r="C12" s="5" t="s">
        <v>15</v>
      </c>
      <c r="D12" s="5" t="s">
        <v>9</v>
      </c>
      <c r="E12" s="6"/>
      <c r="F12" s="5"/>
      <c r="G12" s="5"/>
      <c r="H12" s="5"/>
      <c r="I12" s="5"/>
      <c r="J12" s="5"/>
      <c r="K12" s="5"/>
      <c r="L12" s="5"/>
      <c r="M12" s="5"/>
      <c r="N12" s="5"/>
      <c r="O12" s="5"/>
      <c r="P12" s="5"/>
      <c r="Q12" s="5"/>
      <c r="R12" s="5"/>
      <c r="S12" s="5"/>
      <c r="T12" s="5"/>
      <c r="U12" s="5"/>
    </row>
    <row r="13" spans="1:21" ht="13.5" customHeight="1">
      <c r="A13" s="5"/>
      <c r="B13" s="367" t="s">
        <v>21</v>
      </c>
      <c r="C13" s="6" t="s">
        <v>22</v>
      </c>
      <c r="D13" s="5" t="s">
        <v>19</v>
      </c>
      <c r="E13" s="5" t="s">
        <v>20</v>
      </c>
      <c r="F13" s="5"/>
      <c r="G13" s="5"/>
      <c r="H13" s="5"/>
      <c r="I13" s="5"/>
      <c r="J13" s="5"/>
      <c r="K13" s="5"/>
      <c r="L13" s="5"/>
      <c r="M13" s="5"/>
      <c r="N13" s="5"/>
      <c r="O13" s="5"/>
      <c r="P13" s="5"/>
      <c r="Q13" s="5"/>
      <c r="R13" s="5"/>
      <c r="S13" s="5"/>
      <c r="T13" s="5"/>
      <c r="U13" s="5"/>
    </row>
    <row r="14" spans="1:21">
      <c r="A14" s="5"/>
      <c r="B14" s="367" t="s">
        <v>16</v>
      </c>
      <c r="C14" s="5" t="s">
        <v>16</v>
      </c>
      <c r="D14" s="5" t="s">
        <v>9</v>
      </c>
      <c r="E14" s="5"/>
      <c r="F14" s="5"/>
      <c r="G14" s="5"/>
      <c r="H14" s="5"/>
      <c r="I14" s="5"/>
      <c r="J14" s="5"/>
      <c r="K14" s="5"/>
      <c r="L14" s="5"/>
      <c r="M14" s="5"/>
      <c r="N14" s="5"/>
      <c r="O14" s="5"/>
      <c r="P14" s="5"/>
      <c r="Q14" s="5"/>
      <c r="R14" s="5"/>
      <c r="S14" s="5"/>
      <c r="T14" s="5"/>
      <c r="U14" s="5"/>
    </row>
    <row r="15" spans="1:21" ht="13.5" customHeight="1">
      <c r="A15" s="5"/>
      <c r="B15" s="367" t="s">
        <v>281</v>
      </c>
      <c r="C15" s="6" t="s">
        <v>282</v>
      </c>
      <c r="D15" s="5"/>
      <c r="E15" s="5"/>
      <c r="F15" s="5"/>
      <c r="G15" s="5"/>
      <c r="H15" s="5"/>
      <c r="I15" s="5"/>
      <c r="J15" s="5"/>
      <c r="K15" s="5"/>
      <c r="L15" s="5"/>
      <c r="M15" s="5"/>
      <c r="N15" s="5"/>
      <c r="O15" s="5"/>
      <c r="P15" s="5"/>
      <c r="Q15" s="5"/>
      <c r="R15" s="5"/>
      <c r="S15" s="5"/>
      <c r="T15" s="5"/>
      <c r="U15" s="5"/>
    </row>
    <row r="16" spans="1:21" ht="13.5" customHeight="1">
      <c r="A16" s="5"/>
      <c r="B16" s="363"/>
      <c r="C16" s="363"/>
      <c r="D16" s="363"/>
      <c r="E16" s="363"/>
      <c r="F16" s="364"/>
      <c r="G16" s="5"/>
      <c r="H16" s="5"/>
      <c r="I16" s="5"/>
      <c r="J16" s="5"/>
      <c r="K16" s="5"/>
      <c r="L16" s="5"/>
      <c r="M16" s="5"/>
      <c r="N16" s="5"/>
      <c r="O16" s="5"/>
      <c r="P16" s="5"/>
      <c r="Q16" s="5"/>
      <c r="R16" s="5"/>
      <c r="S16" s="5"/>
      <c r="T16" s="5"/>
      <c r="U16" s="5"/>
    </row>
    <row r="17" spans="1:21" ht="13.5" customHeight="1">
      <c r="A17" s="5"/>
      <c r="B17" s="693"/>
      <c r="C17" s="6"/>
      <c r="D17" s="5"/>
      <c r="E17" s="5"/>
      <c r="F17" s="5"/>
      <c r="G17" s="5"/>
      <c r="H17" s="5"/>
      <c r="I17" s="5"/>
      <c r="J17" s="5"/>
      <c r="K17" s="5"/>
      <c r="L17" s="5"/>
      <c r="M17" s="5"/>
      <c r="N17" s="5"/>
      <c r="O17" s="5"/>
      <c r="P17" s="5"/>
      <c r="Q17" s="5"/>
      <c r="R17" s="5"/>
      <c r="S17" s="5"/>
      <c r="T17" s="5"/>
      <c r="U17" s="5"/>
    </row>
    <row r="18" spans="1:21" ht="13.5" customHeight="1">
      <c r="A18" s="5"/>
      <c r="B18" s="719" t="s">
        <v>23</v>
      </c>
      <c r="C18" s="545"/>
      <c r="E18" s="545"/>
      <c r="F18" s="545"/>
      <c r="G18" s="5"/>
      <c r="H18" s="5"/>
      <c r="I18" s="5"/>
      <c r="J18" s="5"/>
      <c r="K18" s="5"/>
      <c r="L18" s="5"/>
      <c r="M18" s="5"/>
      <c r="N18" s="5"/>
      <c r="O18" s="5"/>
      <c r="P18" s="5"/>
      <c r="Q18" s="5"/>
      <c r="R18" s="5"/>
      <c r="S18" s="5"/>
      <c r="T18" s="5"/>
      <c r="U18" s="5"/>
    </row>
    <row r="19" spans="1:21" ht="13.5" customHeight="1">
      <c r="A19" s="5"/>
      <c r="B19" s="1278" t="s">
        <v>412</v>
      </c>
      <c r="C19" s="5"/>
      <c r="D19" s="5"/>
      <c r="E19" s="6"/>
      <c r="F19" s="5"/>
      <c r="G19" s="5"/>
      <c r="H19" s="5"/>
      <c r="I19" s="5"/>
      <c r="J19" s="5"/>
      <c r="K19" s="5"/>
      <c r="L19" s="5"/>
      <c r="M19" s="5"/>
      <c r="N19" s="5"/>
      <c r="O19" s="5"/>
      <c r="P19" s="5"/>
      <c r="Q19" s="5"/>
      <c r="R19" s="5"/>
      <c r="S19" s="5"/>
      <c r="T19" s="5"/>
      <c r="U19" s="5"/>
    </row>
    <row r="20" spans="1:21" ht="13.5" customHeight="1">
      <c r="A20" s="5"/>
      <c r="B20" s="1278" t="s">
        <v>413</v>
      </c>
      <c r="C20" s="5"/>
      <c r="D20" s="5"/>
      <c r="E20" s="5"/>
      <c r="F20" s="5"/>
      <c r="G20" s="5"/>
      <c r="H20" s="5"/>
      <c r="I20" s="5"/>
      <c r="J20" s="5"/>
      <c r="K20" s="5"/>
      <c r="L20" s="5"/>
      <c r="M20" s="5"/>
      <c r="N20" s="5"/>
      <c r="O20" s="5"/>
      <c r="P20" s="5"/>
      <c r="Q20" s="5"/>
      <c r="R20" s="5"/>
      <c r="S20" s="5"/>
      <c r="T20" s="5"/>
      <c r="U20" s="5"/>
    </row>
    <row r="21" spans="1:21" ht="13.5" customHeight="1">
      <c r="A21" s="5"/>
      <c r="B21" s="6" t="s">
        <v>24</v>
      </c>
      <c r="C21" s="5"/>
      <c r="D21" s="5"/>
      <c r="E21" s="5"/>
      <c r="F21" s="5"/>
      <c r="G21" s="5"/>
      <c r="H21" s="5"/>
      <c r="I21" s="5"/>
      <c r="J21" s="5"/>
      <c r="K21" s="5"/>
      <c r="L21" s="5"/>
      <c r="M21" s="5"/>
      <c r="N21" s="5"/>
      <c r="O21" s="5"/>
      <c r="P21" s="5"/>
      <c r="Q21" s="5"/>
      <c r="R21" s="5"/>
      <c r="S21" s="5"/>
      <c r="T21" s="5"/>
      <c r="U21" s="5"/>
    </row>
    <row r="22" spans="1:21" ht="13.5" customHeight="1">
      <c r="A22" s="5"/>
      <c r="B22" s="6"/>
      <c r="C22" s="5"/>
      <c r="D22" s="5"/>
      <c r="E22" s="5"/>
      <c r="F22" s="5"/>
      <c r="G22" s="5"/>
      <c r="H22" s="5"/>
      <c r="I22" s="5"/>
      <c r="J22" s="5"/>
      <c r="K22" s="5"/>
      <c r="L22" s="5"/>
      <c r="M22" s="5"/>
      <c r="N22" s="5"/>
      <c r="O22" s="5"/>
      <c r="P22" s="5"/>
      <c r="Q22" s="5"/>
      <c r="R22" s="5"/>
      <c r="S22" s="5"/>
      <c r="T22" s="5"/>
      <c r="U22" s="5"/>
    </row>
    <row r="23" spans="1:21" ht="51.75" customHeight="1">
      <c r="A23" s="5"/>
      <c r="B23" s="1431" t="s">
        <v>340</v>
      </c>
      <c r="C23" s="1431"/>
      <c r="D23" s="1431"/>
      <c r="E23" s="1431"/>
      <c r="F23" s="1431"/>
      <c r="G23" s="5"/>
      <c r="H23" s="5"/>
      <c r="I23" s="5"/>
      <c r="J23" s="5"/>
      <c r="K23" s="5"/>
      <c r="L23" s="5"/>
      <c r="M23" s="5"/>
      <c r="N23" s="5"/>
      <c r="O23" s="5"/>
      <c r="P23" s="5"/>
      <c r="Q23" s="5"/>
      <c r="R23" s="5"/>
      <c r="S23" s="5"/>
      <c r="T23" s="5"/>
      <c r="U23" s="5"/>
    </row>
    <row r="24" spans="1:21" s="545" customFormat="1" ht="27.75" customHeight="1">
      <c r="B24" s="1431"/>
      <c r="C24" s="1431"/>
      <c r="D24" s="1431"/>
      <c r="E24" s="1431"/>
      <c r="F24" s="1431"/>
    </row>
    <row r="25" spans="1:21" s="545" customFormat="1" ht="12.75" customHeight="1">
      <c r="B25" s="1253" t="s">
        <v>341</v>
      </c>
    </row>
    <row r="26" spans="1:21" s="545" customFormat="1" ht="13.5" customHeight="1"/>
    <row r="27" spans="1:21" s="545" customFormat="1" ht="13.5" customHeight="1">
      <c r="B27" s="1254" t="s">
        <v>16</v>
      </c>
      <c r="C27" s="1438" t="s">
        <v>342</v>
      </c>
      <c r="D27" s="1439"/>
      <c r="E27" s="1438" t="s">
        <v>343</v>
      </c>
      <c r="F27" s="1439"/>
    </row>
    <row r="28" spans="1:21" s="545" customFormat="1" ht="39.75" customHeight="1">
      <c r="A28" s="1183"/>
      <c r="B28" s="1255" t="s">
        <v>207</v>
      </c>
      <c r="C28" s="1432" t="s">
        <v>391</v>
      </c>
      <c r="D28" s="1433"/>
      <c r="E28" s="1432" t="s">
        <v>392</v>
      </c>
      <c r="F28" s="1433"/>
      <c r="G28" s="1183"/>
      <c r="H28" s="1183"/>
      <c r="I28" s="1183"/>
      <c r="J28" s="1183"/>
      <c r="K28" s="1183"/>
      <c r="L28" s="1183"/>
      <c r="M28" s="1183"/>
      <c r="N28" s="1183"/>
      <c r="O28" s="1183"/>
      <c r="P28" s="1183"/>
      <c r="Q28" s="1183"/>
      <c r="R28" s="1183"/>
      <c r="S28" s="1183"/>
      <c r="T28" s="1183"/>
      <c r="U28" s="1183"/>
    </row>
    <row r="29" spans="1:21" s="545" customFormat="1" ht="39.75" customHeight="1">
      <c r="A29" s="1183"/>
      <c r="B29" s="1255" t="s">
        <v>204</v>
      </c>
      <c r="C29" s="1432" t="s">
        <v>389</v>
      </c>
      <c r="D29" s="1433"/>
      <c r="E29" s="1432" t="s">
        <v>390</v>
      </c>
      <c r="F29" s="1433"/>
      <c r="G29" s="1183"/>
      <c r="H29" s="1183"/>
      <c r="I29" s="1183"/>
      <c r="J29" s="1183"/>
      <c r="K29" s="1183"/>
      <c r="L29" s="1183"/>
      <c r="M29" s="1183"/>
      <c r="N29" s="1183"/>
      <c r="O29" s="1183"/>
      <c r="P29" s="1183"/>
      <c r="Q29" s="1183"/>
      <c r="R29" s="1183"/>
      <c r="S29" s="1183"/>
      <c r="T29" s="1183"/>
      <c r="U29" s="1183"/>
    </row>
    <row r="30" spans="1:21" s="545" customFormat="1" ht="39.75" customHeight="1">
      <c r="A30" s="1183"/>
      <c r="B30" s="1255" t="s">
        <v>360</v>
      </c>
      <c r="C30" s="1432" t="s">
        <v>361</v>
      </c>
      <c r="D30" s="1433"/>
      <c r="E30" s="1432" t="s">
        <v>362</v>
      </c>
      <c r="F30" s="1433"/>
      <c r="G30" s="1183"/>
      <c r="H30" s="1183"/>
      <c r="I30" s="1183"/>
      <c r="J30" s="1183"/>
      <c r="K30" s="1183"/>
      <c r="L30" s="1183"/>
      <c r="M30" s="1183"/>
      <c r="N30" s="1183"/>
      <c r="O30" s="1183"/>
      <c r="P30" s="1183"/>
      <c r="Q30" s="1183"/>
      <c r="R30" s="1183"/>
      <c r="S30" s="1183"/>
      <c r="T30" s="1183"/>
      <c r="U30" s="1183"/>
    </row>
    <row r="31" spans="1:21" s="545" customFormat="1" ht="39.75" customHeight="1">
      <c r="A31" s="1183"/>
      <c r="B31" s="1256" t="s">
        <v>396</v>
      </c>
      <c r="C31" s="1432" t="s">
        <v>363</v>
      </c>
      <c r="D31" s="1433"/>
      <c r="E31" s="1434" t="s">
        <v>364</v>
      </c>
      <c r="F31" s="1435"/>
      <c r="G31" s="1183"/>
      <c r="H31" s="1183"/>
      <c r="I31" s="1183"/>
      <c r="J31" s="1183"/>
      <c r="K31" s="1183"/>
      <c r="L31" s="1183"/>
      <c r="M31" s="1183"/>
      <c r="N31" s="1183"/>
      <c r="O31" s="1183"/>
      <c r="P31" s="1183"/>
      <c r="Q31" s="1183"/>
      <c r="R31" s="1183"/>
      <c r="S31" s="1183"/>
      <c r="T31" s="1183"/>
      <c r="U31" s="1183"/>
    </row>
    <row r="32" spans="1:21" s="545" customFormat="1" ht="39.75" customHeight="1">
      <c r="A32" s="1183"/>
      <c r="B32" s="1255" t="s">
        <v>365</v>
      </c>
      <c r="C32" s="1432" t="s">
        <v>397</v>
      </c>
      <c r="D32" s="1433"/>
      <c r="E32" s="1436"/>
      <c r="F32" s="1437"/>
      <c r="G32" s="1183"/>
      <c r="H32" s="1183"/>
      <c r="I32" s="1183"/>
      <c r="J32" s="1183"/>
      <c r="K32" s="1183"/>
      <c r="L32" s="1183"/>
      <c r="M32" s="1183"/>
      <c r="N32" s="1183"/>
      <c r="O32" s="1183"/>
      <c r="P32" s="1183"/>
      <c r="Q32" s="1183"/>
      <c r="R32" s="1183"/>
      <c r="S32" s="1183"/>
      <c r="T32" s="1183"/>
      <c r="U32" s="1183"/>
    </row>
    <row r="33" spans="1:21" s="545" customFormat="1" ht="39.75" customHeight="1">
      <c r="A33" s="1183"/>
      <c r="B33" s="1255" t="s">
        <v>369</v>
      </c>
      <c r="C33" s="1432" t="s">
        <v>370</v>
      </c>
      <c r="D33" s="1433"/>
      <c r="E33" s="1432" t="s">
        <v>371</v>
      </c>
      <c r="F33" s="1433"/>
      <c r="G33" s="1183"/>
      <c r="H33" s="1183"/>
      <c r="I33" s="1183"/>
      <c r="J33" s="1183"/>
      <c r="K33" s="1183"/>
      <c r="L33" s="1183"/>
      <c r="M33" s="1183"/>
      <c r="N33" s="1183"/>
      <c r="O33" s="1183"/>
      <c r="P33" s="1183"/>
      <c r="Q33" s="1183"/>
      <c r="R33" s="1183"/>
      <c r="S33" s="1183"/>
      <c r="T33" s="1183"/>
      <c r="U33" s="1183"/>
    </row>
    <row r="34" spans="1:21" s="545" customFormat="1" ht="39.75" customHeight="1">
      <c r="A34" s="1183"/>
      <c r="B34" s="1255" t="s">
        <v>347</v>
      </c>
      <c r="C34" s="1432" t="s">
        <v>348</v>
      </c>
      <c r="D34" s="1433"/>
      <c r="E34" s="1434" t="s">
        <v>346</v>
      </c>
      <c r="F34" s="1435"/>
      <c r="G34" s="1183"/>
      <c r="H34" s="1183"/>
      <c r="I34" s="1183"/>
      <c r="J34" s="1183"/>
      <c r="K34" s="1183"/>
      <c r="L34" s="1183"/>
      <c r="M34" s="1183"/>
      <c r="N34" s="1183"/>
      <c r="O34" s="1183"/>
      <c r="P34" s="1183"/>
      <c r="Q34" s="1183"/>
      <c r="R34" s="1183"/>
      <c r="S34" s="1183"/>
      <c r="T34" s="1183"/>
      <c r="U34" s="1183"/>
    </row>
    <row r="35" spans="1:21" s="545" customFormat="1" ht="39.75" customHeight="1">
      <c r="A35" s="1183"/>
      <c r="B35" s="1255" t="s">
        <v>344</v>
      </c>
      <c r="C35" s="1432" t="s">
        <v>345</v>
      </c>
      <c r="D35" s="1433"/>
      <c r="E35" s="1436"/>
      <c r="F35" s="1437"/>
      <c r="G35" s="1183"/>
      <c r="H35" s="1183"/>
      <c r="I35" s="1183"/>
      <c r="J35" s="1183"/>
      <c r="K35" s="1183"/>
      <c r="L35" s="1183"/>
      <c r="M35" s="1183"/>
      <c r="N35" s="1183"/>
      <c r="O35" s="1183"/>
      <c r="P35" s="1183"/>
      <c r="Q35" s="1183"/>
      <c r="R35" s="1183"/>
      <c r="S35" s="1183"/>
      <c r="T35" s="1183"/>
      <c r="U35" s="1183"/>
    </row>
    <row r="36" spans="1:21" s="545" customFormat="1" ht="39.75" customHeight="1">
      <c r="A36" s="1183"/>
      <c r="B36" s="1255" t="s">
        <v>70</v>
      </c>
      <c r="C36" s="1432" t="s">
        <v>372</v>
      </c>
      <c r="D36" s="1433"/>
      <c r="E36" s="1432" t="s">
        <v>373</v>
      </c>
      <c r="F36" s="1433"/>
      <c r="G36" s="1183"/>
      <c r="H36" s="1183"/>
      <c r="I36" s="1183"/>
      <c r="J36" s="1183"/>
      <c r="K36" s="1183"/>
      <c r="L36" s="1183"/>
      <c r="M36" s="1183"/>
      <c r="N36" s="1183"/>
      <c r="O36" s="1183"/>
      <c r="P36" s="1183"/>
      <c r="Q36" s="1183"/>
      <c r="R36" s="1183"/>
      <c r="S36" s="1183"/>
      <c r="T36" s="1183"/>
      <c r="U36" s="1183"/>
    </row>
    <row r="37" spans="1:21" s="545" customFormat="1" ht="39.75" customHeight="1">
      <c r="A37" s="1183"/>
      <c r="B37" s="1255" t="s">
        <v>354</v>
      </c>
      <c r="C37" s="1432" t="s">
        <v>355</v>
      </c>
      <c r="D37" s="1433"/>
      <c r="E37" s="1432" t="s">
        <v>356</v>
      </c>
      <c r="F37" s="1433"/>
      <c r="G37" s="1183"/>
      <c r="H37" s="1183"/>
      <c r="I37" s="1183"/>
      <c r="J37" s="1183"/>
      <c r="K37" s="1183"/>
      <c r="L37" s="1183"/>
      <c r="M37" s="1183"/>
      <c r="N37" s="1183"/>
      <c r="O37" s="1183"/>
      <c r="P37" s="1183"/>
      <c r="Q37" s="1183"/>
      <c r="R37" s="1183"/>
      <c r="S37" s="1183"/>
      <c r="T37" s="1183"/>
      <c r="U37" s="1183"/>
    </row>
    <row r="38" spans="1:21" s="545" customFormat="1" ht="39.75" customHeight="1">
      <c r="A38" s="1183"/>
      <c r="B38" s="1255" t="s">
        <v>147</v>
      </c>
      <c r="C38" s="1432" t="s">
        <v>380</v>
      </c>
      <c r="D38" s="1433"/>
      <c r="E38" s="1432" t="s">
        <v>381</v>
      </c>
      <c r="F38" s="1433"/>
      <c r="G38" s="1183"/>
      <c r="H38" s="1183"/>
      <c r="I38" s="1183"/>
      <c r="J38" s="1183"/>
      <c r="K38" s="1183"/>
      <c r="L38" s="1183"/>
      <c r="M38" s="1183"/>
      <c r="N38" s="1183"/>
      <c r="O38" s="1183"/>
      <c r="P38" s="1183"/>
      <c r="Q38" s="1183"/>
      <c r="R38" s="1183"/>
      <c r="S38" s="1183"/>
      <c r="T38" s="1183"/>
      <c r="U38" s="1183"/>
    </row>
    <row r="39" spans="1:21" s="545" customFormat="1" ht="39.75" customHeight="1">
      <c r="A39" s="1183"/>
      <c r="B39" s="1256" t="s">
        <v>374</v>
      </c>
      <c r="C39" s="1432" t="s">
        <v>375</v>
      </c>
      <c r="D39" s="1433"/>
      <c r="E39" s="1432" t="s">
        <v>376</v>
      </c>
      <c r="F39" s="1433"/>
      <c r="G39" s="1183"/>
      <c r="H39" s="1183"/>
      <c r="I39" s="1183"/>
      <c r="J39" s="1183"/>
      <c r="K39" s="1183"/>
      <c r="L39" s="1183"/>
      <c r="M39" s="1183"/>
      <c r="N39" s="1183"/>
      <c r="O39" s="1183"/>
      <c r="P39" s="1183"/>
      <c r="Q39" s="1183"/>
      <c r="R39" s="1183"/>
      <c r="S39" s="1183"/>
      <c r="T39" s="1183"/>
      <c r="U39" s="1183"/>
    </row>
    <row r="40" spans="1:21" s="545" customFormat="1" ht="39.75" customHeight="1">
      <c r="A40" s="1183"/>
      <c r="B40" s="1255" t="s">
        <v>377</v>
      </c>
      <c r="C40" s="1432" t="s">
        <v>378</v>
      </c>
      <c r="D40" s="1433"/>
      <c r="E40" s="1432" t="s">
        <v>379</v>
      </c>
      <c r="F40" s="1433"/>
      <c r="G40" s="1183"/>
      <c r="H40" s="1183"/>
      <c r="I40" s="1183"/>
      <c r="J40" s="1183"/>
      <c r="K40" s="1183"/>
      <c r="L40" s="1183"/>
      <c r="M40" s="1183"/>
      <c r="N40" s="1183"/>
      <c r="O40" s="1183"/>
      <c r="P40" s="1183"/>
      <c r="Q40" s="1183"/>
      <c r="R40" s="1183"/>
      <c r="S40" s="1183"/>
      <c r="T40" s="1183"/>
      <c r="U40" s="1183"/>
    </row>
    <row r="41" spans="1:21" s="545" customFormat="1" ht="39.75" customHeight="1">
      <c r="A41" s="1183"/>
      <c r="B41" s="1255" t="s">
        <v>351</v>
      </c>
      <c r="C41" s="1432" t="s">
        <v>352</v>
      </c>
      <c r="D41" s="1433"/>
      <c r="E41" s="1432" t="s">
        <v>353</v>
      </c>
      <c r="F41" s="1433"/>
      <c r="G41" s="1183"/>
      <c r="H41" s="1183"/>
      <c r="I41" s="1183"/>
      <c r="J41" s="1183"/>
      <c r="K41" s="1183"/>
      <c r="L41" s="1183"/>
      <c r="M41" s="1183"/>
      <c r="N41" s="1183"/>
      <c r="O41" s="1183"/>
      <c r="P41" s="1183"/>
      <c r="Q41" s="1183"/>
      <c r="R41" s="1183"/>
      <c r="S41" s="1183"/>
      <c r="T41" s="1183"/>
      <c r="U41" s="1183"/>
    </row>
    <row r="42" spans="1:21" s="545" customFormat="1" ht="39.75" customHeight="1">
      <c r="A42" s="1183"/>
      <c r="B42" s="1255" t="s">
        <v>200</v>
      </c>
      <c r="C42" s="1432" t="s">
        <v>382</v>
      </c>
      <c r="D42" s="1433"/>
      <c r="E42" s="1432" t="s">
        <v>383</v>
      </c>
      <c r="F42" s="1433"/>
      <c r="G42" s="1183"/>
      <c r="H42" s="1183"/>
      <c r="I42" s="1183"/>
      <c r="J42" s="1183"/>
      <c r="K42" s="1183"/>
      <c r="L42" s="1183"/>
      <c r="M42" s="1183"/>
      <c r="N42" s="1183"/>
      <c r="O42" s="1183"/>
      <c r="P42" s="1183"/>
      <c r="Q42" s="1183"/>
      <c r="R42" s="1183"/>
      <c r="S42" s="1183"/>
      <c r="T42" s="1183"/>
      <c r="U42" s="1183"/>
    </row>
    <row r="43" spans="1:21" s="545" customFormat="1" ht="39.75" customHeight="1">
      <c r="A43" s="1183"/>
      <c r="B43" s="1255" t="s">
        <v>386</v>
      </c>
      <c r="C43" s="1432" t="s">
        <v>387</v>
      </c>
      <c r="D43" s="1433"/>
      <c r="E43" s="1432" t="s">
        <v>388</v>
      </c>
      <c r="F43" s="1433"/>
      <c r="G43" s="1183"/>
      <c r="H43" s="1183"/>
      <c r="I43" s="1183"/>
      <c r="J43" s="1183"/>
      <c r="K43" s="1183"/>
      <c r="L43" s="1183"/>
      <c r="M43" s="1183"/>
      <c r="N43" s="1183"/>
      <c r="O43" s="1183"/>
      <c r="P43" s="1183"/>
      <c r="Q43" s="1183"/>
      <c r="R43" s="1183"/>
      <c r="S43" s="1183"/>
      <c r="T43" s="1183"/>
      <c r="U43" s="1183"/>
    </row>
    <row r="44" spans="1:21" s="545" customFormat="1" ht="39.75" customHeight="1">
      <c r="B44" s="1255" t="s">
        <v>54</v>
      </c>
      <c r="C44" s="1432" t="s">
        <v>384</v>
      </c>
      <c r="D44" s="1433"/>
      <c r="E44" s="1432" t="s">
        <v>385</v>
      </c>
      <c r="F44" s="1433"/>
    </row>
    <row r="45" spans="1:21" s="545" customFormat="1" ht="39.75" customHeight="1">
      <c r="B45" s="1255" t="s">
        <v>357</v>
      </c>
      <c r="C45" s="1432" t="s">
        <v>358</v>
      </c>
      <c r="D45" s="1433"/>
      <c r="E45" s="1432" t="s">
        <v>359</v>
      </c>
      <c r="F45" s="1433"/>
    </row>
    <row r="46" spans="1:21" s="545" customFormat="1" ht="39.75" customHeight="1">
      <c r="B46" s="1255" t="s">
        <v>366</v>
      </c>
      <c r="C46" s="1432" t="s">
        <v>367</v>
      </c>
      <c r="D46" s="1433"/>
      <c r="E46" s="1432" t="s">
        <v>368</v>
      </c>
      <c r="F46" s="1433"/>
    </row>
    <row r="47" spans="1:21" s="545" customFormat="1" ht="39.75" customHeight="1">
      <c r="B47" s="1255" t="s">
        <v>203</v>
      </c>
      <c r="C47" s="1432" t="s">
        <v>349</v>
      </c>
      <c r="D47" s="1433"/>
      <c r="E47" s="1432" t="s">
        <v>350</v>
      </c>
      <c r="F47" s="1433"/>
    </row>
    <row r="48" spans="1:21" s="545" customFormat="1" ht="39.75" customHeight="1">
      <c r="B48" s="1256" t="s">
        <v>393</v>
      </c>
      <c r="C48" s="1432" t="s">
        <v>394</v>
      </c>
      <c r="D48" s="1433"/>
      <c r="E48" s="1432" t="s">
        <v>395</v>
      </c>
      <c r="F48" s="1433"/>
    </row>
    <row r="49" s="545" customFormat="1"/>
    <row r="50" s="545" customFormat="1"/>
    <row r="51" s="545" customFormat="1"/>
    <row r="52" s="545" customFormat="1"/>
    <row r="53" s="545" customFormat="1"/>
    <row r="54" s="545" customFormat="1"/>
    <row r="55" s="545" customFormat="1"/>
    <row r="56" s="545" customFormat="1"/>
    <row r="57" s="545" customFormat="1"/>
    <row r="58" s="545" customFormat="1"/>
    <row r="59" s="545" customFormat="1"/>
    <row r="60" s="545" customFormat="1"/>
    <row r="61" s="545" customFormat="1"/>
    <row r="62" s="545" customFormat="1"/>
    <row r="63" s="545" customFormat="1"/>
    <row r="64" s="545" customFormat="1"/>
    <row r="65" s="545" customFormat="1"/>
    <row r="66" s="545" customFormat="1"/>
    <row r="67" s="545" customFormat="1"/>
    <row r="68" s="545" customFormat="1"/>
    <row r="69" s="545" customFormat="1"/>
    <row r="70" s="545" customFormat="1"/>
    <row r="71" s="545" customFormat="1"/>
    <row r="72" s="545" customFormat="1"/>
    <row r="73" s="545" customFormat="1"/>
    <row r="74" s="545" customFormat="1"/>
    <row r="75" s="545" customFormat="1"/>
    <row r="76" s="545" customFormat="1"/>
    <row r="77" s="545" customFormat="1"/>
    <row r="78" s="545" customFormat="1"/>
    <row r="79" s="545" customFormat="1"/>
    <row r="80" s="545" customFormat="1"/>
    <row r="81" s="545" customFormat="1"/>
    <row r="82" s="545" customFormat="1"/>
    <row r="83" s="545" customFormat="1"/>
    <row r="84" s="545" customFormat="1"/>
    <row r="85" s="545" customFormat="1"/>
    <row r="86" s="545" customFormat="1"/>
    <row r="87" s="545" customFormat="1"/>
    <row r="88" s="545" customFormat="1"/>
    <row r="89" s="545" customFormat="1"/>
    <row r="90" s="545" customFormat="1"/>
    <row r="91" s="545" customFormat="1"/>
    <row r="92" s="545" customFormat="1"/>
    <row r="93" s="545" customFormat="1"/>
    <row r="94" s="545" customFormat="1"/>
    <row r="95" s="545" customFormat="1"/>
    <row r="96" s="545" customFormat="1"/>
    <row r="97" s="545" customFormat="1"/>
    <row r="98" s="545" customFormat="1"/>
    <row r="99" s="545" customFormat="1"/>
    <row r="100" s="545" customFormat="1"/>
    <row r="101" s="545" customFormat="1"/>
    <row r="102" s="545" customFormat="1"/>
    <row r="103" s="545" customFormat="1"/>
    <row r="104" s="545" customFormat="1"/>
    <row r="105" s="545" customFormat="1"/>
    <row r="106" s="545" customFormat="1"/>
    <row r="107" s="545" customFormat="1"/>
    <row r="108" s="545" customFormat="1"/>
    <row r="109" s="545" customFormat="1"/>
    <row r="110" s="545" customFormat="1"/>
    <row r="111" s="545" customFormat="1"/>
    <row r="112" s="545" customFormat="1"/>
    <row r="113" s="545" customFormat="1"/>
    <row r="114" s="545" customFormat="1"/>
    <row r="115" s="545" customFormat="1"/>
    <row r="116" s="545" customFormat="1"/>
    <row r="117" s="545" customFormat="1"/>
    <row r="118" s="545" customFormat="1"/>
    <row r="119" s="545" customFormat="1"/>
    <row r="120" s="545" customFormat="1"/>
    <row r="121" s="545" customFormat="1"/>
    <row r="122" s="545" customFormat="1"/>
    <row r="123" s="545" customFormat="1"/>
    <row r="124" s="545" customFormat="1"/>
    <row r="125" s="545" customFormat="1"/>
    <row r="126" s="545" customFormat="1"/>
    <row r="127" s="545" customFormat="1"/>
    <row r="128" s="545" customFormat="1"/>
    <row r="129" s="545" customFormat="1"/>
    <row r="130" s="545" customFormat="1"/>
    <row r="131" s="545" customFormat="1"/>
    <row r="132" s="545" customFormat="1"/>
    <row r="133" s="545" customFormat="1"/>
    <row r="134" s="545" customFormat="1"/>
    <row r="135" s="545" customFormat="1"/>
    <row r="136" s="545" customFormat="1"/>
    <row r="137" s="545" customFormat="1"/>
    <row r="138" s="545" customFormat="1"/>
    <row r="139" s="545" customFormat="1"/>
    <row r="140" s="545" customFormat="1"/>
    <row r="141" s="545" customFormat="1"/>
    <row r="142" s="545" customFormat="1"/>
    <row r="143" s="545" customFormat="1"/>
    <row r="144" s="545" customFormat="1"/>
    <row r="145" s="545" customFormat="1"/>
    <row r="146" s="545" customFormat="1"/>
    <row r="147" s="545" customFormat="1"/>
    <row r="148" s="545" customFormat="1"/>
    <row r="149" s="545" customFormat="1"/>
    <row r="150" s="545" customFormat="1"/>
    <row r="151" s="545" customFormat="1"/>
    <row r="152" s="545" customFormat="1"/>
    <row r="153" s="545" customFormat="1"/>
    <row r="154" s="545" customFormat="1"/>
    <row r="155" s="545" customFormat="1"/>
    <row r="156" s="545" customFormat="1"/>
    <row r="157" s="545" customFormat="1"/>
    <row r="158" s="545" customFormat="1"/>
    <row r="159" s="545" customFormat="1"/>
    <row r="160" s="545" customFormat="1"/>
    <row r="161" s="545" customFormat="1"/>
    <row r="162" s="545" customFormat="1"/>
    <row r="163" s="545" customFormat="1"/>
    <row r="164" s="545" customFormat="1"/>
    <row r="165" s="545" customFormat="1"/>
    <row r="166" s="545" customFormat="1"/>
    <row r="167" s="545" customFormat="1"/>
    <row r="168" s="545" customFormat="1"/>
    <row r="169" s="545" customFormat="1"/>
    <row r="170" s="545" customFormat="1"/>
    <row r="171" s="545" customFormat="1"/>
    <row r="172" s="545" customFormat="1"/>
    <row r="173" s="545" customFormat="1"/>
    <row r="174" s="545" customFormat="1"/>
    <row r="175" s="545" customFormat="1"/>
    <row r="176" s="545" customFormat="1"/>
    <row r="177" s="545" customFormat="1"/>
    <row r="178" s="545" customFormat="1"/>
    <row r="179" s="545" customFormat="1"/>
    <row r="180" s="545" customFormat="1"/>
    <row r="181" s="545" customFormat="1"/>
    <row r="182" s="545" customFormat="1"/>
    <row r="183" s="545" customFormat="1"/>
    <row r="184" s="545" customFormat="1"/>
    <row r="185" s="545" customFormat="1"/>
    <row r="186" s="545" customFormat="1"/>
    <row r="187" s="545" customFormat="1"/>
    <row r="188" s="545" customFormat="1"/>
    <row r="189" s="545" customFormat="1"/>
    <row r="190" s="545" customFormat="1"/>
    <row r="191" s="545" customFormat="1"/>
    <row r="192" s="545" customFormat="1"/>
    <row r="193" s="545" customFormat="1"/>
    <row r="194" s="545" customFormat="1"/>
    <row r="195" s="545" customFormat="1"/>
    <row r="196" s="545" customFormat="1"/>
    <row r="197" s="545" customFormat="1"/>
    <row r="198" s="545" customFormat="1"/>
    <row r="199" s="545" customFormat="1"/>
    <row r="200" s="545" customFormat="1"/>
    <row r="201" s="545" customFormat="1"/>
    <row r="202" s="545" customFormat="1"/>
    <row r="203" s="545" customFormat="1"/>
    <row r="204" s="545" customFormat="1"/>
    <row r="205" s="545" customFormat="1"/>
    <row r="206" s="545" customFormat="1"/>
    <row r="207" s="545" customFormat="1"/>
    <row r="208" s="545" customFormat="1"/>
    <row r="209" s="545" customFormat="1"/>
    <row r="210" s="545" customFormat="1"/>
    <row r="211" s="545" customFormat="1"/>
    <row r="212" s="545" customFormat="1"/>
    <row r="213" s="545" customFormat="1"/>
    <row r="214" s="545" customFormat="1"/>
    <row r="215" s="545" customFormat="1"/>
    <row r="216" s="545" customFormat="1"/>
    <row r="217" s="545" customFormat="1"/>
    <row r="218" s="545" customFormat="1"/>
    <row r="219" s="545" customFormat="1"/>
    <row r="220" s="545" customFormat="1"/>
    <row r="221" s="545" customFormat="1"/>
    <row r="222" s="545" customFormat="1"/>
    <row r="223" s="545" customFormat="1"/>
    <row r="224" s="545" customFormat="1"/>
    <row r="225" s="545" customFormat="1"/>
    <row r="226" s="545" customFormat="1"/>
    <row r="227" s="545" customFormat="1"/>
    <row r="228" s="545" customFormat="1"/>
    <row r="229" s="545" customFormat="1"/>
    <row r="230" s="545" customFormat="1"/>
    <row r="231" s="545" customFormat="1"/>
  </sheetData>
  <mergeCells count="44">
    <mergeCell ref="C41:D41"/>
    <mergeCell ref="C42:D42"/>
    <mergeCell ref="C43:D43"/>
    <mergeCell ref="C44:D44"/>
    <mergeCell ref="E47:F47"/>
    <mergeCell ref="C45:D45"/>
    <mergeCell ref="C46:D46"/>
    <mergeCell ref="E43:F43"/>
    <mergeCell ref="E44:F44"/>
    <mergeCell ref="E45:F45"/>
    <mergeCell ref="E48:F48"/>
    <mergeCell ref="C27:D27"/>
    <mergeCell ref="E27:F27"/>
    <mergeCell ref="C47:D47"/>
    <mergeCell ref="C48:D48"/>
    <mergeCell ref="E38:F38"/>
    <mergeCell ref="E46:F46"/>
    <mergeCell ref="C39:D39"/>
    <mergeCell ref="C40:D40"/>
    <mergeCell ref="E40:F40"/>
    <mergeCell ref="E41:F41"/>
    <mergeCell ref="E42:F42"/>
    <mergeCell ref="C36:D36"/>
    <mergeCell ref="C35:D35"/>
    <mergeCell ref="E36:F36"/>
    <mergeCell ref="E37:F37"/>
    <mergeCell ref="C37:D37"/>
    <mergeCell ref="C38:D38"/>
    <mergeCell ref="E39:F39"/>
    <mergeCell ref="C32:D32"/>
    <mergeCell ref="E31:F32"/>
    <mergeCell ref="C33:D33"/>
    <mergeCell ref="E33:F33"/>
    <mergeCell ref="C34:D34"/>
    <mergeCell ref="E34:F35"/>
    <mergeCell ref="B23:F23"/>
    <mergeCell ref="B24:F24"/>
    <mergeCell ref="C29:D29"/>
    <mergeCell ref="E29:F29"/>
    <mergeCell ref="C31:D31"/>
    <mergeCell ref="C28:D28"/>
    <mergeCell ref="C30:D30"/>
    <mergeCell ref="E30:F30"/>
    <mergeCell ref="E28:F28"/>
  </mergeCells>
  <hyperlinks>
    <hyperlink ref="B6" location="'Kv. RR'!A1" display="Resultaträkning, kvartal"/>
    <hyperlink ref="B7" location="'Kv BR'!A1" display="Balansräkning, kvartal"/>
    <hyperlink ref="B10" location="'År. RR'!A1" display="Resultaträkning, år"/>
    <hyperlink ref="B11" location="'År. BR'!A1" display="Balansräkning, år"/>
    <hyperlink ref="B12" location="'År. KF'!A1" display="Kassaflöde, år "/>
    <hyperlink ref="B14" location="'Nyckeltal '!A1" display="Nyckeltal"/>
    <hyperlink ref="B9" location="'Kv. FB '!A1" display="Försäljningsbryggor, kvartal "/>
    <hyperlink ref="B13" location="'År. FB'!A1" display="Försäljningsbryggor, år"/>
    <hyperlink ref="B15" location="Hållbarhet!A1" display="Hållbarhet "/>
    <hyperlink ref="B8" location="'Kv. KF'!A1" display="Kassaflöde, kvartal  "/>
    <hyperlink ref="B28" location="Avkastning_på_eget_kapital__12M" display="Avkastning på eget kapital"/>
    <hyperlink ref="B30" location="Direktavkastning" display="Direktavkastning"/>
    <hyperlink ref="B32" location="EBITDA_marginal" display="EBITDA-marginal"/>
    <hyperlink ref="B34" location="Rörelsemarginal_exkl._jämförelsestörande_poster" display="Justerad rörelsemarginal"/>
    <hyperlink ref="B35" location="Rörelseresultat_exkl._jämförelsestörande_poster" display="Justerat rörelseresultat"/>
    <hyperlink ref="B36" location="Jämförelsestörande_poster" display="Jämförelsestörande poster"/>
    <hyperlink ref="B47" location="Uträkning_av_sysselsatt_kapital" display="Sysselsatt kapital"/>
    <hyperlink ref="B40" location="Uträkning_av_nettoskuldsättning" display="Nettoskuldsättning"/>
    <hyperlink ref="B41" location="Omsättningshastighet__sysselsatt_kapital__ggr" display="Omsättningshastighet sysselsatt kapital"/>
    <hyperlink ref="B42" location="Operativt_kassaflöde" display="Operativt kassaflöde"/>
    <hyperlink ref="B44" location="Rörelsemarginal" display="Rörelsemarginal"/>
    <hyperlink ref="B45" location="Skuldsättningsgrad" display="Skuldsättningsgrad"/>
    <hyperlink ref="B43" location="Förändring__organiskt_från_volym_och_pris" display="Organisk tillväxt"/>
    <hyperlink ref="B38" location="Kassamässigt_rörelseöverskott" display="Kassamässigt rörelseöverskott"/>
    <hyperlink ref="B37" location="Kapitalomsättningshastighet__ggr" display="Kapitalomsättningshastighet"/>
    <hyperlink ref="B46" location="Andel_eget_kapital" display="Soliditet"/>
    <hyperlink ref="B33" location="Eget_kapital" display="Eget kapital per aktie"/>
    <hyperlink ref="B29" location="Avkastning_på_sysselsatt_kapital" display="Avkastning på sysselsatt kapital"/>
  </hyperlinks>
  <pageMargins left="0.70866141732283472" right="0.70866141732283472" top="0.74803149606299213" bottom="0.74803149606299213" header="0.31496062992125984" footer="0.31496062992125984"/>
  <pageSetup paperSize="9" scale="4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O96"/>
  <sheetViews>
    <sheetView showGridLines="0" zoomScaleNormal="100" workbookViewId="0"/>
  </sheetViews>
  <sheetFormatPr defaultRowHeight="12.75" outlineLevelRow="1" outlineLevelCol="1"/>
  <cols>
    <col min="1" max="1" width="50.140625" style="7" customWidth="1"/>
    <col min="2" max="18" width="8.7109375" style="7" hidden="1" customWidth="1" outlineLevel="1"/>
    <col min="19" max="19" width="8.7109375" style="7" hidden="1" customWidth="1" outlineLevel="1" collapsed="1"/>
    <col min="20" max="21" width="8.7109375" style="7" hidden="1" customWidth="1" outlineLevel="1"/>
    <col min="22" max="23" width="9.7109375" style="7" hidden="1" customWidth="1" outlineLevel="1"/>
    <col min="24" max="24" width="9.7109375" style="7" hidden="1" customWidth="1" outlineLevel="1" collapsed="1"/>
    <col min="25" max="25" width="9.7109375" style="7" hidden="1" customWidth="1" outlineLevel="1"/>
    <col min="26" max="27" width="9.7109375" style="7" customWidth="1" collapsed="1"/>
    <col min="28" max="29" width="9.7109375" style="7" customWidth="1"/>
    <col min="30" max="31" width="10.5703125" style="7" customWidth="1"/>
    <col min="32" max="54" width="11.28515625" style="7" customWidth="1"/>
    <col min="55" max="85" width="9.7109375" style="7" customWidth="1"/>
    <col min="86" max="16384" width="9.140625" style="7"/>
  </cols>
  <sheetData>
    <row r="1" spans="1:44" s="658" customFormat="1">
      <c r="A1" s="527" t="s">
        <v>25</v>
      </c>
      <c r="B1" s="527"/>
      <c r="C1" s="527"/>
      <c r="D1" s="527"/>
      <c r="E1" s="527"/>
      <c r="F1" s="527"/>
      <c r="G1" s="527"/>
      <c r="H1" s="527"/>
      <c r="I1" s="527"/>
      <c r="J1" s="527"/>
      <c r="K1" s="527"/>
      <c r="L1" s="527"/>
      <c r="M1" s="527"/>
      <c r="N1" s="527"/>
      <c r="O1" s="527"/>
      <c r="P1" s="527"/>
      <c r="Q1" s="527"/>
      <c r="R1" s="527"/>
      <c r="S1" s="527"/>
      <c r="T1" s="527"/>
      <c r="U1" s="527"/>
      <c r="V1" s="527"/>
      <c r="W1" s="794"/>
      <c r="X1" s="1083"/>
      <c r="Y1" s="1083"/>
      <c r="Z1" s="1083" t="s">
        <v>141</v>
      </c>
      <c r="AA1" s="794"/>
      <c r="AB1" s="902"/>
      <c r="AC1" s="902"/>
      <c r="AD1" s="902"/>
      <c r="AE1" s="902"/>
      <c r="AF1" s="657"/>
      <c r="AG1" s="657"/>
      <c r="AH1" s="657"/>
      <c r="AI1" s="657"/>
      <c r="AJ1" s="657"/>
      <c r="AK1" s="657"/>
      <c r="AL1" s="657"/>
      <c r="AM1" s="657"/>
      <c r="AN1" s="657"/>
      <c r="AO1" s="657"/>
      <c r="AP1" s="657"/>
      <c r="AQ1" s="657"/>
    </row>
    <row r="2" spans="1:44" s="658" customFormat="1">
      <c r="A2" s="527" t="s">
        <v>182</v>
      </c>
      <c r="B2" s="527"/>
      <c r="C2" s="527"/>
      <c r="D2" s="527"/>
      <c r="E2" s="527"/>
      <c r="F2" s="527"/>
      <c r="G2" s="527"/>
      <c r="H2" s="527"/>
      <c r="I2" s="527"/>
      <c r="J2" s="527"/>
      <c r="K2" s="527"/>
      <c r="L2" s="527"/>
      <c r="M2" s="527"/>
      <c r="N2" s="527"/>
      <c r="O2" s="527"/>
      <c r="P2" s="527"/>
      <c r="Q2" s="527"/>
      <c r="R2" s="527"/>
      <c r="S2" s="527"/>
      <c r="T2" s="527"/>
      <c r="U2" s="527"/>
      <c r="V2" s="527"/>
      <c r="W2" s="527"/>
      <c r="X2" s="527"/>
      <c r="Y2" s="527"/>
      <c r="Z2" s="527" t="s">
        <v>28</v>
      </c>
      <c r="AA2" s="794"/>
      <c r="AB2" s="902"/>
      <c r="AC2" s="902"/>
      <c r="AD2" s="902"/>
      <c r="AE2" s="902"/>
      <c r="AF2" s="657"/>
      <c r="AG2" s="657"/>
      <c r="AH2" s="657"/>
      <c r="AI2" s="657"/>
      <c r="AJ2" s="657"/>
      <c r="AK2" s="657"/>
      <c r="AL2" s="657"/>
      <c r="AM2" s="657"/>
      <c r="AN2" s="657"/>
      <c r="AO2" s="657"/>
      <c r="AP2" s="657"/>
      <c r="AQ2" s="657"/>
    </row>
    <row r="3" spans="1:44">
      <c r="A3" s="592"/>
      <c r="B3" s="593"/>
      <c r="C3" s="593"/>
      <c r="D3" s="593"/>
      <c r="E3" s="593"/>
      <c r="F3" s="593"/>
      <c r="G3" s="593"/>
      <c r="H3" s="593"/>
      <c r="I3" s="593"/>
      <c r="J3" s="593"/>
      <c r="K3" s="594" t="s">
        <v>127</v>
      </c>
      <c r="L3" s="593"/>
      <c r="M3" s="593"/>
      <c r="N3" s="595"/>
      <c r="O3" s="595"/>
      <c r="P3" s="596"/>
      <c r="Q3" s="597" t="s">
        <v>86</v>
      </c>
      <c r="R3" s="598"/>
      <c r="S3" s="593"/>
      <c r="T3" s="593"/>
      <c r="U3" s="593"/>
      <c r="V3" s="592"/>
      <c r="W3" s="592"/>
      <c r="X3" s="592"/>
      <c r="Y3" s="592"/>
      <c r="Z3" s="592"/>
      <c r="AA3" s="592"/>
      <c r="AB3" s="1161"/>
      <c r="AC3" s="1161"/>
      <c r="AD3" s="1271"/>
      <c r="AE3" s="1271"/>
      <c r="AF3" s="297"/>
      <c r="AG3" s="297"/>
      <c r="AH3" s="297"/>
      <c r="AI3" s="297"/>
      <c r="AJ3" s="297"/>
      <c r="AK3" s="297"/>
      <c r="AL3" s="297"/>
      <c r="AM3" s="297"/>
      <c r="AN3" s="297"/>
      <c r="AO3" s="297"/>
      <c r="AP3" s="297"/>
      <c r="AQ3" s="297"/>
      <c r="AR3" s="104"/>
    </row>
    <row r="4" spans="1:44" s="104" customFormat="1">
      <c r="A4" s="599" t="s">
        <v>183</v>
      </c>
      <c r="B4" s="600">
        <v>1990</v>
      </c>
      <c r="C4" s="600">
        <v>1991</v>
      </c>
      <c r="D4" s="600">
        <v>1992</v>
      </c>
      <c r="E4" s="600">
        <v>1993</v>
      </c>
      <c r="F4" s="600">
        <v>1994</v>
      </c>
      <c r="G4" s="600">
        <v>1995</v>
      </c>
      <c r="H4" s="600">
        <v>1996</v>
      </c>
      <c r="I4" s="600">
        <v>1997</v>
      </c>
      <c r="J4" s="600">
        <v>1998</v>
      </c>
      <c r="K4" s="600">
        <v>1999</v>
      </c>
      <c r="L4" s="600">
        <v>2000</v>
      </c>
      <c r="M4" s="600">
        <v>2001</v>
      </c>
      <c r="N4" s="600">
        <v>2002</v>
      </c>
      <c r="O4" s="601">
        <v>2003</v>
      </c>
      <c r="P4" s="601">
        <v>2004</v>
      </c>
      <c r="Q4" s="601">
        <v>2005</v>
      </c>
      <c r="R4" s="601">
        <v>2006</v>
      </c>
      <c r="S4" s="601"/>
      <c r="T4" s="601"/>
      <c r="U4" s="601">
        <v>2007</v>
      </c>
      <c r="V4" s="571">
        <v>2008</v>
      </c>
      <c r="W4" s="571">
        <v>2009</v>
      </c>
      <c r="X4" s="571">
        <v>2010</v>
      </c>
      <c r="Y4" s="571">
        <v>2011</v>
      </c>
      <c r="Z4" s="782">
        <v>2012</v>
      </c>
      <c r="AA4" s="782">
        <v>2013</v>
      </c>
      <c r="AB4" s="1152">
        <v>2014</v>
      </c>
      <c r="AC4" s="1152">
        <v>2015</v>
      </c>
      <c r="AD4" s="1152">
        <v>2016</v>
      </c>
      <c r="AE4" s="1152">
        <v>2017</v>
      </c>
    </row>
    <row r="5" spans="1:44" s="104" customFormat="1" ht="14.25">
      <c r="A5" s="133" t="s">
        <v>405</v>
      </c>
      <c r="B5" s="236">
        <v>15931</v>
      </c>
      <c r="C5" s="236">
        <v>15220</v>
      </c>
      <c r="D5" s="236">
        <v>15883</v>
      </c>
      <c r="E5" s="236">
        <v>19194</v>
      </c>
      <c r="F5" s="236">
        <v>21701</v>
      </c>
      <c r="G5" s="236">
        <v>24843</v>
      </c>
      <c r="H5" s="236">
        <v>25159</v>
      </c>
      <c r="I5" s="236">
        <v>30685</v>
      </c>
      <c r="J5" s="236">
        <v>32979</v>
      </c>
      <c r="K5" s="236">
        <v>36534</v>
      </c>
      <c r="L5" s="236">
        <v>46628</v>
      </c>
      <c r="M5" s="236">
        <v>50916</v>
      </c>
      <c r="N5" s="236">
        <v>47946</v>
      </c>
      <c r="O5" s="236">
        <v>45149</v>
      </c>
      <c r="P5" s="236">
        <v>44659</v>
      </c>
      <c r="Q5" s="236">
        <v>44744</v>
      </c>
      <c r="R5" s="236">
        <v>55239</v>
      </c>
      <c r="S5" s="236"/>
      <c r="T5" s="236"/>
      <c r="U5" s="236">
        <v>69059</v>
      </c>
      <c r="V5" s="93">
        <v>73572</v>
      </c>
      <c r="W5" s="1063">
        <v>58451</v>
      </c>
      <c r="X5" s="1063">
        <v>75178</v>
      </c>
      <c r="Y5" s="1063">
        <v>86955</v>
      </c>
      <c r="Z5" s="1063">
        <v>90570</v>
      </c>
      <c r="AA5" s="1063">
        <v>81290</v>
      </c>
      <c r="AB5" s="1093">
        <v>93873</v>
      </c>
      <c r="AC5" s="1093">
        <v>97002</v>
      </c>
      <c r="AD5" s="1093">
        <v>102812</v>
      </c>
      <c r="AE5" s="1093">
        <v>123431</v>
      </c>
    </row>
    <row r="6" spans="1:44" s="104" customFormat="1">
      <c r="A6" s="295"/>
      <c r="B6" s="238"/>
      <c r="C6" s="238"/>
      <c r="D6" s="238"/>
      <c r="E6" s="238"/>
      <c r="F6" s="238"/>
      <c r="G6" s="238"/>
      <c r="H6" s="238"/>
      <c r="I6" s="238"/>
      <c r="J6" s="238"/>
      <c r="K6" s="238"/>
      <c r="L6" s="238"/>
      <c r="M6" s="238"/>
      <c r="N6" s="238"/>
      <c r="O6" s="238"/>
      <c r="P6" s="239"/>
      <c r="Q6" s="238"/>
      <c r="R6" s="239"/>
      <c r="S6" s="129"/>
      <c r="T6" s="129"/>
      <c r="U6" s="129"/>
      <c r="V6" s="235"/>
      <c r="W6" s="1068"/>
      <c r="X6" s="1068"/>
      <c r="Y6" s="1068"/>
      <c r="Z6" s="1068"/>
      <c r="AA6" s="1068"/>
      <c r="AB6" s="1068"/>
      <c r="AC6" s="1068"/>
      <c r="AD6" s="1068"/>
      <c r="AE6" s="1068"/>
    </row>
    <row r="7" spans="1:44" s="104" customFormat="1">
      <c r="A7" s="299" t="s">
        <v>184</v>
      </c>
      <c r="B7" s="300"/>
      <c r="C7" s="300"/>
      <c r="D7" s="300"/>
      <c r="E7" s="300"/>
      <c r="F7" s="300"/>
      <c r="G7" s="300"/>
      <c r="H7" s="300"/>
      <c r="I7" s="300"/>
      <c r="J7" s="300"/>
      <c r="K7" s="300"/>
      <c r="L7" s="300"/>
      <c r="M7" s="300"/>
      <c r="N7" s="300"/>
      <c r="O7" s="300"/>
      <c r="P7" s="301"/>
      <c r="Q7" s="300"/>
      <c r="R7" s="301"/>
      <c r="S7" s="234"/>
      <c r="T7" s="234"/>
      <c r="U7" s="234"/>
      <c r="V7" s="298"/>
      <c r="W7" s="1078"/>
      <c r="X7" s="1078"/>
      <c r="Y7" s="1078"/>
      <c r="Z7" s="1078"/>
      <c r="AA7" s="1078"/>
      <c r="AB7" s="1078"/>
      <c r="AC7" s="1078"/>
      <c r="AD7" s="1272"/>
      <c r="AE7" s="1272"/>
    </row>
    <row r="8" spans="1:44" s="98" customFormat="1">
      <c r="A8" s="295" t="s">
        <v>35</v>
      </c>
      <c r="B8" s="236">
        <v>15915</v>
      </c>
      <c r="C8" s="236">
        <v>15030</v>
      </c>
      <c r="D8" s="236">
        <v>16007</v>
      </c>
      <c r="E8" s="236">
        <v>18906</v>
      </c>
      <c r="F8" s="236">
        <v>20914</v>
      </c>
      <c r="G8" s="236">
        <v>24454</v>
      </c>
      <c r="H8" s="236">
        <v>25121</v>
      </c>
      <c r="I8" s="236">
        <v>30032</v>
      </c>
      <c r="J8" s="236">
        <v>33740</v>
      </c>
      <c r="K8" s="236">
        <v>36234</v>
      </c>
      <c r="L8" s="236">
        <v>46527</v>
      </c>
      <c r="M8" s="236">
        <v>51139</v>
      </c>
      <c r="N8" s="236">
        <v>47562</v>
      </c>
      <c r="O8" s="236">
        <v>44619</v>
      </c>
      <c r="P8" s="236">
        <v>43192</v>
      </c>
      <c r="Q8" s="236">
        <v>42205</v>
      </c>
      <c r="R8" s="236">
        <v>50512</v>
      </c>
      <c r="S8" s="236"/>
      <c r="T8" s="236"/>
      <c r="U8" s="236">
        <v>63355</v>
      </c>
      <c r="V8" s="93">
        <v>74177</v>
      </c>
      <c r="W8" s="1063">
        <v>63762</v>
      </c>
      <c r="X8" s="1063">
        <v>69875</v>
      </c>
      <c r="Y8" s="1063">
        <v>81203</v>
      </c>
      <c r="Z8" s="1063">
        <v>90533</v>
      </c>
      <c r="AA8" s="1063">
        <v>83888</v>
      </c>
      <c r="AB8" s="1093">
        <v>93721</v>
      </c>
      <c r="AC8" s="1093">
        <v>98973</v>
      </c>
      <c r="AD8" s="1093">
        <v>101356</v>
      </c>
      <c r="AE8" s="1093">
        <v>116421</v>
      </c>
    </row>
    <row r="9" spans="1:44">
      <c r="A9" s="295" t="s">
        <v>185</v>
      </c>
      <c r="B9" s="240"/>
      <c r="C9" s="240"/>
      <c r="D9" s="240"/>
      <c r="E9" s="240"/>
      <c r="F9" s="240"/>
      <c r="G9" s="240"/>
      <c r="H9" s="240"/>
      <c r="I9" s="240"/>
      <c r="J9" s="240"/>
      <c r="K9" s="240"/>
      <c r="L9" s="240"/>
      <c r="M9" s="238">
        <v>10</v>
      </c>
      <c r="N9" s="241">
        <v>-7</v>
      </c>
      <c r="O9" s="241">
        <v>-6</v>
      </c>
      <c r="P9" s="239">
        <v>9</v>
      </c>
      <c r="Q9" s="241">
        <v>25</v>
      </c>
      <c r="R9" s="239">
        <v>20</v>
      </c>
      <c r="S9" s="241"/>
      <c r="T9" s="241"/>
      <c r="U9" s="241">
        <v>25</v>
      </c>
      <c r="V9" s="13">
        <v>17</v>
      </c>
      <c r="W9" s="1061">
        <v>-14</v>
      </c>
      <c r="X9" s="1061">
        <v>10</v>
      </c>
      <c r="Y9" s="1061">
        <v>16</v>
      </c>
      <c r="Z9" s="1061">
        <v>11</v>
      </c>
      <c r="AA9" s="1061">
        <v>-7</v>
      </c>
      <c r="AB9" s="1126">
        <v>12</v>
      </c>
      <c r="AC9" s="1126">
        <v>9</v>
      </c>
      <c r="AD9" s="1126">
        <v>2</v>
      </c>
      <c r="AE9" s="1126">
        <v>15</v>
      </c>
    </row>
    <row r="10" spans="1:44" s="98" customFormat="1">
      <c r="A10" s="295" t="s">
        <v>186</v>
      </c>
      <c r="B10" s="238"/>
      <c r="C10" s="238"/>
      <c r="D10" s="238"/>
      <c r="E10" s="238"/>
      <c r="F10" s="238"/>
      <c r="G10" s="238"/>
      <c r="H10" s="238"/>
      <c r="I10" s="238"/>
      <c r="J10" s="238"/>
      <c r="K10" s="238"/>
      <c r="L10" s="238"/>
      <c r="M10" s="238">
        <v>0</v>
      </c>
      <c r="N10" s="238">
        <v>-2</v>
      </c>
      <c r="O10" s="238">
        <v>4</v>
      </c>
      <c r="P10" s="242">
        <v>14</v>
      </c>
      <c r="Q10" s="238">
        <v>22</v>
      </c>
      <c r="R10" s="242">
        <v>20</v>
      </c>
      <c r="S10" s="238"/>
      <c r="T10" s="238"/>
      <c r="U10" s="238">
        <v>29</v>
      </c>
      <c r="V10" s="100">
        <v>17</v>
      </c>
      <c r="W10" s="1066">
        <v>-22</v>
      </c>
      <c r="X10" s="1066">
        <v>14</v>
      </c>
      <c r="Y10" s="1066">
        <v>24</v>
      </c>
      <c r="Z10" s="1066">
        <v>11</v>
      </c>
      <c r="AA10" s="1066">
        <v>-3</v>
      </c>
      <c r="AB10" s="1066">
        <v>10</v>
      </c>
      <c r="AC10" s="1066">
        <v>0</v>
      </c>
      <c r="AD10" s="1066">
        <v>3</v>
      </c>
      <c r="AE10" s="1066">
        <v>14</v>
      </c>
    </row>
    <row r="11" spans="1:44" s="98" customFormat="1">
      <c r="A11" s="295" t="s">
        <v>187</v>
      </c>
      <c r="B11" s="238"/>
      <c r="C11" s="238"/>
      <c r="D11" s="238"/>
      <c r="E11" s="238"/>
      <c r="F11" s="238"/>
      <c r="G11" s="238"/>
      <c r="H11" s="238"/>
      <c r="I11" s="238"/>
      <c r="J11" s="238"/>
      <c r="K11" s="238"/>
      <c r="L11" s="238"/>
      <c r="M11" s="238">
        <v>0</v>
      </c>
      <c r="N11" s="238">
        <v>-4</v>
      </c>
      <c r="O11" s="238">
        <v>3</v>
      </c>
      <c r="P11" s="242">
        <v>10</v>
      </c>
      <c r="Q11" s="238">
        <v>15</v>
      </c>
      <c r="R11" s="242">
        <v>17</v>
      </c>
      <c r="S11" s="241"/>
      <c r="T11" s="241"/>
      <c r="U11" s="241">
        <v>18</v>
      </c>
      <c r="V11" s="13">
        <v>12</v>
      </c>
      <c r="W11" s="1061">
        <v>-22</v>
      </c>
      <c r="X11" s="1061">
        <v>12</v>
      </c>
      <c r="Y11" s="1061">
        <v>22</v>
      </c>
      <c r="Z11" s="1061">
        <v>9</v>
      </c>
      <c r="AA11" s="1061">
        <v>-4</v>
      </c>
      <c r="AB11" s="1126">
        <v>-2</v>
      </c>
      <c r="AC11" s="1126">
        <v>-2</v>
      </c>
      <c r="AD11" s="1126">
        <v>0</v>
      </c>
      <c r="AE11" s="1126">
        <v>10</v>
      </c>
    </row>
    <row r="12" spans="1:44" s="98" customFormat="1" ht="14.25">
      <c r="A12" s="295" t="s">
        <v>410</v>
      </c>
      <c r="B12" s="236">
        <v>1884</v>
      </c>
      <c r="C12" s="236">
        <v>1537</v>
      </c>
      <c r="D12" s="236">
        <v>1699</v>
      </c>
      <c r="E12" s="236">
        <v>1878</v>
      </c>
      <c r="F12" s="236">
        <v>2777</v>
      </c>
      <c r="G12" s="236">
        <v>3377</v>
      </c>
      <c r="H12" s="236">
        <v>3702</v>
      </c>
      <c r="I12" s="236">
        <v>5254</v>
      </c>
      <c r="J12" s="236">
        <v>6208</v>
      </c>
      <c r="K12" s="236">
        <v>7086</v>
      </c>
      <c r="L12" s="236">
        <v>10374</v>
      </c>
      <c r="M12" s="236">
        <v>10686</v>
      </c>
      <c r="N12" s="236">
        <v>9217</v>
      </c>
      <c r="O12" s="236">
        <v>8623</v>
      </c>
      <c r="P12" s="236">
        <v>9772</v>
      </c>
      <c r="Q12" s="236">
        <v>8355</v>
      </c>
      <c r="R12" s="236">
        <v>10840</v>
      </c>
      <c r="S12" s="236"/>
      <c r="T12" s="236"/>
      <c r="U12" s="236">
        <v>13866</v>
      </c>
      <c r="V12" s="93">
        <f>+'År. RR'!T29+'År. RR'!T75</f>
        <v>0</v>
      </c>
      <c r="W12" s="1063">
        <v>11560</v>
      </c>
      <c r="X12" s="1063">
        <v>16413</v>
      </c>
      <c r="Y12" s="1063">
        <v>20082</v>
      </c>
      <c r="Z12" s="1063">
        <v>21930</v>
      </c>
      <c r="AA12" s="1063">
        <v>19759</v>
      </c>
      <c r="AB12" s="1093">
        <v>20724</v>
      </c>
      <c r="AC12" s="1093">
        <v>24075</v>
      </c>
      <c r="AD12" s="1093">
        <v>24190</v>
      </c>
      <c r="AE12" s="1093">
        <v>29294</v>
      </c>
    </row>
    <row r="13" spans="1:44" s="98" customFormat="1" ht="14.25">
      <c r="A13" s="295" t="s">
        <v>411</v>
      </c>
      <c r="B13" s="96">
        <v>0.11837888784165881</v>
      </c>
      <c r="C13" s="96">
        <v>0.10226214238190286</v>
      </c>
      <c r="D13" s="96">
        <v>0.10614106328481289</v>
      </c>
      <c r="E13" s="96">
        <v>9.9333544906378926E-2</v>
      </c>
      <c r="F13" s="96">
        <v>0.13278186860476235</v>
      </c>
      <c r="G13" s="96">
        <v>0.13809601701153185</v>
      </c>
      <c r="H13" s="96">
        <v>0.14736674495442059</v>
      </c>
      <c r="I13" s="96">
        <v>0.17494672349493873</v>
      </c>
      <c r="J13" s="96">
        <v>0.18399525785417903</v>
      </c>
      <c r="K13" s="96">
        <v>0.19556217916873656</v>
      </c>
      <c r="L13" s="96">
        <v>0.22296730930427494</v>
      </c>
      <c r="M13" s="96">
        <v>0.20895989362326209</v>
      </c>
      <c r="N13" s="96">
        <v>0.19378915941297675</v>
      </c>
      <c r="O13" s="96">
        <v>0.19325847733028531</v>
      </c>
      <c r="P13" s="96">
        <v>0.22624560103722913</v>
      </c>
      <c r="Q13" s="96">
        <v>0.19796232673853809</v>
      </c>
      <c r="R13" s="96">
        <v>0.21460247070003169</v>
      </c>
      <c r="S13" s="94"/>
      <c r="T13" s="94"/>
      <c r="U13" s="94">
        <v>0.21886196827401153</v>
      </c>
      <c r="V13" s="96">
        <f>+V12/V$8</f>
        <v>0</v>
      </c>
      <c r="W13" s="1065">
        <v>0.18129920642388883</v>
      </c>
      <c r="X13" s="1065">
        <v>0.23489087656529517</v>
      </c>
      <c r="Y13" s="1065">
        <v>0.24730613400982723</v>
      </c>
      <c r="Z13" s="1065">
        <v>0.2422321142566799</v>
      </c>
      <c r="AA13" s="1065">
        <v>0.23554024413503719</v>
      </c>
      <c r="AB13" s="1065">
        <f>+AB12/AB$8</f>
        <v>0.22112440114808848</v>
      </c>
      <c r="AC13" s="1065">
        <v>0.23599999999999999</v>
      </c>
      <c r="AD13" s="1065">
        <v>0.23100000000000001</v>
      </c>
      <c r="AE13" s="1065">
        <v>0.246</v>
      </c>
    </row>
    <row r="14" spans="1:44" s="98" customFormat="1">
      <c r="A14" s="295" t="s">
        <v>51</v>
      </c>
      <c r="B14" s="236">
        <v>1442</v>
      </c>
      <c r="C14" s="236">
        <v>1055</v>
      </c>
      <c r="D14" s="236">
        <v>1172</v>
      </c>
      <c r="E14" s="236">
        <v>1225</v>
      </c>
      <c r="F14" s="236">
        <v>1890</v>
      </c>
      <c r="G14" s="236">
        <v>2665</v>
      </c>
      <c r="H14" s="236">
        <v>2931</v>
      </c>
      <c r="I14" s="236">
        <v>3813</v>
      </c>
      <c r="J14" s="236">
        <v>4345</v>
      </c>
      <c r="K14" s="236">
        <v>4470</v>
      </c>
      <c r="L14" s="236">
        <v>6392</v>
      </c>
      <c r="M14" s="236">
        <v>6130</v>
      </c>
      <c r="N14" s="236">
        <v>5261</v>
      </c>
      <c r="O14" s="236">
        <v>5310</v>
      </c>
      <c r="P14" s="236">
        <v>6651</v>
      </c>
      <c r="Q14" s="236">
        <v>6938</v>
      </c>
      <c r="R14" s="236">
        <v>9203</v>
      </c>
      <c r="S14" s="236"/>
      <c r="T14" s="236"/>
      <c r="U14" s="236">
        <v>12066</v>
      </c>
      <c r="V14" s="93">
        <f>+'År. RR'!T29</f>
        <v>0</v>
      </c>
      <c r="W14" s="1063">
        <v>9090</v>
      </c>
      <c r="X14" s="1063">
        <v>13915</v>
      </c>
      <c r="Y14" s="1063">
        <v>17560</v>
      </c>
      <c r="Z14" s="1063">
        <v>19266</v>
      </c>
      <c r="AA14" s="1063">
        <v>17056</v>
      </c>
      <c r="AB14" s="1093">
        <v>17015</v>
      </c>
      <c r="AC14" s="1093">
        <v>19772</v>
      </c>
      <c r="AD14" s="1093">
        <v>19798</v>
      </c>
      <c r="AE14" s="1093">
        <v>24200</v>
      </c>
    </row>
    <row r="15" spans="1:44" s="98" customFormat="1">
      <c r="A15" s="295" t="s">
        <v>188</v>
      </c>
      <c r="B15" s="96">
        <v>9.0606346214263278E-2</v>
      </c>
      <c r="C15" s="96">
        <v>7.0192947438456416E-2</v>
      </c>
      <c r="D15" s="96">
        <v>7.3217967139376519E-2</v>
      </c>
      <c r="E15" s="96">
        <v>6.4794245213159837E-2</v>
      </c>
      <c r="F15" s="96">
        <v>9.0370087023046761E-2</v>
      </c>
      <c r="G15" s="96">
        <v>0.1089801259507647</v>
      </c>
      <c r="H15" s="96">
        <v>0.11667529158871064</v>
      </c>
      <c r="I15" s="96">
        <v>0.12696457112413426</v>
      </c>
      <c r="J15" s="96">
        <v>0.12877889745109661</v>
      </c>
      <c r="K15" s="96">
        <v>0.12336479549594304</v>
      </c>
      <c r="L15" s="96">
        <v>0.13738259505233522</v>
      </c>
      <c r="M15" s="96">
        <v>0.1198693756233012</v>
      </c>
      <c r="N15" s="96">
        <v>0.11061351499095917</v>
      </c>
      <c r="O15" s="96">
        <v>0.1190075976601896</v>
      </c>
      <c r="P15" s="96">
        <v>0.15398684941655863</v>
      </c>
      <c r="Q15" s="96">
        <v>0.16438810567468309</v>
      </c>
      <c r="R15" s="96">
        <v>0.18219433006018371</v>
      </c>
      <c r="S15" s="96"/>
      <c r="T15" s="96"/>
      <c r="U15" s="96">
        <v>0.19045063530897324</v>
      </c>
      <c r="V15" s="96">
        <f>+V14/V$8</f>
        <v>0</v>
      </c>
      <c r="W15" s="1065">
        <v>0.14256140020701985</v>
      </c>
      <c r="X15" s="1065">
        <v>0.19914132379248659</v>
      </c>
      <c r="Y15" s="1065">
        <v>0.21624816817112669</v>
      </c>
      <c r="Z15" s="1065">
        <v>0.21280637999403532</v>
      </c>
      <c r="AA15" s="1065">
        <v>0.20331871066183482</v>
      </c>
      <c r="AB15" s="1065">
        <f>+AB14/AB$8</f>
        <v>0.18154949264305759</v>
      </c>
      <c r="AC15" s="1065">
        <v>0.2</v>
      </c>
      <c r="AD15" s="1065">
        <v>0.19500000000000001</v>
      </c>
      <c r="AE15" s="1065">
        <v>0.20799999999999999</v>
      </c>
    </row>
    <row r="16" spans="1:44" s="98" customFormat="1">
      <c r="A16" s="295" t="s">
        <v>57</v>
      </c>
      <c r="B16" s="245">
        <v>-198</v>
      </c>
      <c r="C16" s="245">
        <v>-179</v>
      </c>
      <c r="D16" s="245">
        <v>-166</v>
      </c>
      <c r="E16" s="245">
        <v>39</v>
      </c>
      <c r="F16" s="245">
        <v>57</v>
      </c>
      <c r="G16" s="245">
        <v>129</v>
      </c>
      <c r="H16" s="245">
        <v>127</v>
      </c>
      <c r="I16" s="236">
        <v>-306</v>
      </c>
      <c r="J16" s="236">
        <v>-680</v>
      </c>
      <c r="K16" s="236">
        <v>-1034</v>
      </c>
      <c r="L16" s="236">
        <v>-1660</v>
      </c>
      <c r="M16" s="236">
        <v>-1402</v>
      </c>
      <c r="N16" s="236">
        <v>-722</v>
      </c>
      <c r="O16" s="236">
        <v>-386</v>
      </c>
      <c r="P16" s="236">
        <v>-374</v>
      </c>
      <c r="Q16" s="236">
        <v>-469</v>
      </c>
      <c r="R16" s="236">
        <v>-654</v>
      </c>
      <c r="S16" s="238"/>
      <c r="T16" s="238"/>
      <c r="U16" s="238">
        <v>-453</v>
      </c>
      <c r="V16" s="93">
        <v>-1243</v>
      </c>
      <c r="W16" s="1063">
        <v>-808</v>
      </c>
      <c r="X16" s="1063">
        <v>-423</v>
      </c>
      <c r="Y16" s="1063">
        <v>-506</v>
      </c>
      <c r="Z16" s="1063">
        <v>-658</v>
      </c>
      <c r="AA16" s="1063">
        <v>-730</v>
      </c>
      <c r="AB16" s="1093">
        <v>-699</v>
      </c>
      <c r="AC16" s="275">
        <v>-750</v>
      </c>
      <c r="AD16" s="275">
        <v>-769</v>
      </c>
      <c r="AE16" s="275">
        <v>-971</v>
      </c>
    </row>
    <row r="17" spans="1:46" s="98" customFormat="1">
      <c r="A17" s="295" t="s">
        <v>189</v>
      </c>
      <c r="B17" s="96">
        <v>-1.2441093308199811E-2</v>
      </c>
      <c r="C17" s="96">
        <v>-1.1909514304723886E-2</v>
      </c>
      <c r="D17" s="96">
        <v>-1.0370462922471419E-2</v>
      </c>
      <c r="E17" s="96">
        <v>2.0628371945414156E-3</v>
      </c>
      <c r="F17" s="96">
        <v>2.7254470689490294E-3</v>
      </c>
      <c r="G17" s="96">
        <v>5.2752105994929256E-3</v>
      </c>
      <c r="H17" s="96">
        <v>5.0555312288523549E-3</v>
      </c>
      <c r="I17" s="96">
        <v>-1.0189131592967502E-2</v>
      </c>
      <c r="J17" s="96">
        <v>-2.0154119739181981E-2</v>
      </c>
      <c r="K17" s="96">
        <v>-2.853673345476624E-2</v>
      </c>
      <c r="L17" s="96">
        <v>-3.5678208352139619E-2</v>
      </c>
      <c r="M17" s="96">
        <v>-2.7415475468820272E-2</v>
      </c>
      <c r="N17" s="96">
        <v>-1.5180185862663471E-2</v>
      </c>
      <c r="O17" s="96">
        <v>-8.6510231067482464E-3</v>
      </c>
      <c r="P17" s="96">
        <v>-8.6590109279496199E-3</v>
      </c>
      <c r="Q17" s="96">
        <v>-1.1112427437507405E-2</v>
      </c>
      <c r="R17" s="96">
        <v>-1.2947418435223313E-2</v>
      </c>
      <c r="S17" s="96"/>
      <c r="T17" s="96"/>
      <c r="U17" s="96">
        <v>-7.1501854628679661E-3</v>
      </c>
      <c r="V17" s="96">
        <f>+V16/V$8</f>
        <v>-1.6757215848578401E-2</v>
      </c>
      <c r="W17" s="1065">
        <v>-1.2672124462846209E-2</v>
      </c>
      <c r="X17" s="1065">
        <v>-6.0536672629695884E-3</v>
      </c>
      <c r="Y17" s="1065">
        <v>-6.2312968732682293E-3</v>
      </c>
      <c r="Z17" s="1065">
        <v>-7.2680679973048503E-3</v>
      </c>
      <c r="AA17" s="1065">
        <v>-8.7020789624260922E-3</v>
      </c>
      <c r="AB17" s="1065">
        <f>+AB16/AB$8</f>
        <v>-7.4583071029971941E-3</v>
      </c>
      <c r="AC17" s="1231">
        <v>-7.5778242550998756E-3</v>
      </c>
      <c r="AD17" s="1231">
        <v>-7.5871186708236314E-3</v>
      </c>
      <c r="AE17" s="1231">
        <v>-8.0000000000000002E-3</v>
      </c>
    </row>
    <row r="18" spans="1:46" s="98" customFormat="1">
      <c r="A18" s="295" t="s">
        <v>60</v>
      </c>
      <c r="B18" s="236">
        <v>1259</v>
      </c>
      <c r="C18" s="236">
        <v>902</v>
      </c>
      <c r="D18" s="236">
        <v>1017</v>
      </c>
      <c r="E18" s="236">
        <v>1320</v>
      </c>
      <c r="F18" s="236">
        <v>1955</v>
      </c>
      <c r="G18" s="236">
        <v>2840</v>
      </c>
      <c r="H18" s="236">
        <v>3070</v>
      </c>
      <c r="I18" s="236">
        <v>3520</v>
      </c>
      <c r="J18" s="236">
        <v>3637</v>
      </c>
      <c r="K18" s="236">
        <v>3412</v>
      </c>
      <c r="L18" s="236">
        <v>4689</v>
      </c>
      <c r="M18" s="236">
        <v>4700</v>
      </c>
      <c r="N18" s="236">
        <v>4481</v>
      </c>
      <c r="O18" s="236">
        <v>4913</v>
      </c>
      <c r="P18" s="236">
        <v>6382</v>
      </c>
      <c r="Q18" s="236">
        <v>6863</v>
      </c>
      <c r="R18" s="236">
        <v>8695</v>
      </c>
      <c r="S18" s="246"/>
      <c r="T18" s="246"/>
      <c r="U18" s="246">
        <v>10534</v>
      </c>
      <c r="V18" s="93">
        <f>+'År. RR'!T45</f>
        <v>0</v>
      </c>
      <c r="W18" s="1063">
        <v>8271</v>
      </c>
      <c r="X18" s="1063">
        <v>13495</v>
      </c>
      <c r="Y18" s="1063">
        <v>17276</v>
      </c>
      <c r="Z18" s="1063">
        <v>18562</v>
      </c>
      <c r="AA18" s="1063">
        <v>16266</v>
      </c>
      <c r="AB18" s="1093">
        <v>16091</v>
      </c>
      <c r="AC18" s="1093">
        <v>18875</v>
      </c>
      <c r="AD18" s="1093">
        <v>18805</v>
      </c>
      <c r="AE18" s="1093">
        <v>23129</v>
      </c>
    </row>
    <row r="19" spans="1:46" s="98" customFormat="1">
      <c r="A19" s="295" t="s">
        <v>190</v>
      </c>
      <c r="B19" s="96">
        <v>7.9107759974866479E-2</v>
      </c>
      <c r="C19" s="96">
        <v>6.0013306719893543E-2</v>
      </c>
      <c r="D19" s="96">
        <v>6.3534703567189349E-2</v>
      </c>
      <c r="E19" s="96">
        <v>6.9819105046017141E-2</v>
      </c>
      <c r="F19" s="96">
        <v>9.3478052978865828E-2</v>
      </c>
      <c r="G19" s="96">
        <v>0.11613641939968922</v>
      </c>
      <c r="H19" s="96">
        <v>0.12220851080769078</v>
      </c>
      <c r="I19" s="96">
        <v>0.11720831113478956</v>
      </c>
      <c r="J19" s="96">
        <v>0.10779490219324245</v>
      </c>
      <c r="K19" s="96">
        <v>9.4165700723077769E-2</v>
      </c>
      <c r="L19" s="96">
        <v>0.10078019214649558</v>
      </c>
      <c r="M19" s="96">
        <v>9.1906372827000912E-2</v>
      </c>
      <c r="N19" s="96">
        <v>9.4213868214120519E-2</v>
      </c>
      <c r="O19" s="96">
        <v>0.11011004280687599</v>
      </c>
      <c r="P19" s="96">
        <v>0.14775884423041305</v>
      </c>
      <c r="Q19" s="96">
        <v>0.16261106503968725</v>
      </c>
      <c r="R19" s="96">
        <v>0.17213731390560658</v>
      </c>
      <c r="S19" s="96"/>
      <c r="T19" s="96"/>
      <c r="U19" s="96">
        <v>0.16626943414095177</v>
      </c>
      <c r="V19" s="96">
        <f>+V18/V$8</f>
        <v>0</v>
      </c>
      <c r="W19" s="1065">
        <v>0.12971675919826856</v>
      </c>
      <c r="X19" s="1065">
        <v>0.19313059033989266</v>
      </c>
      <c r="Y19" s="1065">
        <v>0.21275076043988522</v>
      </c>
      <c r="Z19" s="1065">
        <v>0.20503020997868179</v>
      </c>
      <c r="AA19" s="1065">
        <v>0.19390139233263398</v>
      </c>
      <c r="AB19" s="1065">
        <f>+AB18/AB$8</f>
        <v>0.17169044291034027</v>
      </c>
      <c r="AC19" s="1065">
        <v>0.191</v>
      </c>
      <c r="AD19" s="1065">
        <v>0.186</v>
      </c>
      <c r="AE19" s="1065">
        <v>0.19900000000000001</v>
      </c>
    </row>
    <row r="20" spans="1:46" s="98" customFormat="1">
      <c r="A20" s="295" t="s">
        <v>64</v>
      </c>
      <c r="B20" s="96"/>
      <c r="C20" s="96"/>
      <c r="D20" s="96"/>
      <c r="E20" s="96"/>
      <c r="F20" s="96"/>
      <c r="G20" s="96"/>
      <c r="H20" s="96"/>
      <c r="I20" s="96"/>
      <c r="J20" s="96"/>
      <c r="K20" s="96"/>
      <c r="L20" s="96"/>
      <c r="M20" s="96"/>
      <c r="N20" s="96"/>
      <c r="O20" s="96"/>
      <c r="P20" s="236">
        <v>4430</v>
      </c>
      <c r="Q20" s="236">
        <v>4964</v>
      </c>
      <c r="R20" s="236">
        <v>6260</v>
      </c>
      <c r="S20" s="246"/>
      <c r="T20" s="246"/>
      <c r="U20" s="246">
        <v>7416</v>
      </c>
      <c r="V20" s="93">
        <f>+'År. RR'!T50</f>
        <v>0</v>
      </c>
      <c r="W20" s="1063">
        <v>6276</v>
      </c>
      <c r="X20" s="1063">
        <v>9944</v>
      </c>
      <c r="Y20" s="1063">
        <v>12988</v>
      </c>
      <c r="Z20" s="1063">
        <v>13933</v>
      </c>
      <c r="AA20" s="1063">
        <v>12082</v>
      </c>
      <c r="AB20" s="1093">
        <v>12175</v>
      </c>
      <c r="AC20" s="1093">
        <v>11777</v>
      </c>
      <c r="AD20" s="1093">
        <v>13785</v>
      </c>
      <c r="AE20" s="1093">
        <v>16672</v>
      </c>
    </row>
    <row r="21" spans="1:46" s="98" customFormat="1">
      <c r="A21" s="295" t="s">
        <v>66</v>
      </c>
      <c r="B21" s="236">
        <v>684</v>
      </c>
      <c r="C21" s="236">
        <v>495</v>
      </c>
      <c r="D21" s="236">
        <v>598</v>
      </c>
      <c r="E21" s="236">
        <v>867</v>
      </c>
      <c r="F21" s="236">
        <v>1194</v>
      </c>
      <c r="G21" s="236">
        <v>1823</v>
      </c>
      <c r="H21" s="236">
        <v>1938</v>
      </c>
      <c r="I21" s="236">
        <v>2208</v>
      </c>
      <c r="J21" s="236">
        <v>2283</v>
      </c>
      <c r="K21" s="236">
        <v>2247</v>
      </c>
      <c r="L21" s="236">
        <v>2924.1007801921469</v>
      </c>
      <c r="M21" s="236">
        <v>3067</v>
      </c>
      <c r="N21" s="236">
        <v>2909</v>
      </c>
      <c r="O21" s="236">
        <v>3274</v>
      </c>
      <c r="P21" s="236">
        <v>4671</v>
      </c>
      <c r="Q21" s="236">
        <v>6581</v>
      </c>
      <c r="R21" s="236">
        <v>15373</v>
      </c>
      <c r="S21" s="236"/>
      <c r="T21" s="236"/>
      <c r="U21" s="236">
        <v>7469</v>
      </c>
      <c r="V21" s="93">
        <f>+'År. RR'!T52</f>
        <v>0</v>
      </c>
      <c r="W21" s="1063">
        <v>6276</v>
      </c>
      <c r="X21" s="1063">
        <v>9944</v>
      </c>
      <c r="Y21" s="1063">
        <v>12988</v>
      </c>
      <c r="Z21" s="1063">
        <v>13933</v>
      </c>
      <c r="AA21" s="1063">
        <v>12082</v>
      </c>
      <c r="AB21" s="1093">
        <v>12175</v>
      </c>
      <c r="AC21" s="1093">
        <v>11723</v>
      </c>
      <c r="AD21" s="1093">
        <v>11948</v>
      </c>
      <c r="AE21" s="1093">
        <v>16693</v>
      </c>
    </row>
    <row r="22" spans="1:46" s="98" customFormat="1">
      <c r="A22" s="295"/>
      <c r="B22" s="236"/>
      <c r="C22" s="236"/>
      <c r="D22" s="236"/>
      <c r="E22" s="236"/>
      <c r="F22" s="236"/>
      <c r="G22" s="236"/>
      <c r="H22" s="236"/>
      <c r="I22" s="236"/>
      <c r="J22" s="236"/>
      <c r="K22" s="236"/>
      <c r="L22" s="236"/>
      <c r="M22" s="236"/>
      <c r="N22" s="236"/>
      <c r="O22" s="236"/>
      <c r="P22" s="236"/>
      <c r="Q22" s="236"/>
      <c r="R22" s="236"/>
      <c r="S22" s="241"/>
      <c r="T22" s="241"/>
      <c r="U22" s="241"/>
      <c r="V22" s="13"/>
      <c r="W22" s="1061"/>
      <c r="X22" s="1061"/>
      <c r="Y22" s="1061"/>
      <c r="Z22" s="1061"/>
      <c r="AA22" s="1061"/>
      <c r="AB22" s="1126"/>
      <c r="AC22" s="1126"/>
      <c r="AD22" s="1126"/>
      <c r="AE22" s="1126"/>
    </row>
    <row r="23" spans="1:46" ht="14.25">
      <c r="A23" s="299" t="s">
        <v>406</v>
      </c>
      <c r="B23" s="303"/>
      <c r="C23" s="303"/>
      <c r="D23" s="303"/>
      <c r="E23" s="303"/>
      <c r="F23" s="303"/>
      <c r="G23" s="303"/>
      <c r="H23" s="303"/>
      <c r="I23" s="303"/>
      <c r="J23" s="303"/>
      <c r="K23" s="303"/>
      <c r="L23" s="303"/>
      <c r="M23" s="303"/>
      <c r="N23" s="303"/>
      <c r="O23" s="303"/>
      <c r="P23" s="303"/>
      <c r="Q23" s="303"/>
      <c r="R23" s="303"/>
      <c r="S23" s="300"/>
      <c r="T23" s="300"/>
      <c r="U23" s="300"/>
      <c r="V23" s="101"/>
      <c r="W23" s="1067"/>
      <c r="X23" s="1067"/>
      <c r="Y23" s="1067"/>
      <c r="Z23" s="1067"/>
      <c r="AA23" s="1067"/>
      <c r="AB23" s="1067"/>
      <c r="AC23" s="1067"/>
      <c r="AD23" s="1078"/>
      <c r="AE23" s="1078"/>
      <c r="AF23" s="120"/>
      <c r="AG23" s="120"/>
      <c r="AH23" s="120"/>
      <c r="AI23" s="120"/>
      <c r="AJ23" s="120"/>
      <c r="AK23" s="120"/>
      <c r="AL23" s="120"/>
      <c r="AM23" s="120"/>
      <c r="AN23" s="120"/>
      <c r="AO23" s="120"/>
      <c r="AP23" s="120"/>
      <c r="AQ23" s="26"/>
      <c r="AR23" s="26"/>
      <c r="AS23" s="26"/>
      <c r="AT23" s="26"/>
    </row>
    <row r="24" spans="1:46">
      <c r="A24" s="295" t="s">
        <v>191</v>
      </c>
      <c r="B24" s="236">
        <v>21507</v>
      </c>
      <c r="C24" s="236">
        <v>19544</v>
      </c>
      <c r="D24" s="236">
        <v>19195</v>
      </c>
      <c r="E24" s="236">
        <v>18247</v>
      </c>
      <c r="F24" s="236">
        <v>18104</v>
      </c>
      <c r="G24" s="236">
        <v>19751</v>
      </c>
      <c r="H24" s="236">
        <v>21085</v>
      </c>
      <c r="I24" s="236">
        <v>22296</v>
      </c>
      <c r="J24" s="236">
        <v>23857</v>
      </c>
      <c r="K24" s="236">
        <v>24249</v>
      </c>
      <c r="L24" s="236">
        <v>26392</v>
      </c>
      <c r="M24" s="236">
        <v>26201</v>
      </c>
      <c r="N24" s="236">
        <v>25787</v>
      </c>
      <c r="O24" s="236">
        <v>25707</v>
      </c>
      <c r="P24" s="236">
        <v>23849</v>
      </c>
      <c r="Q24" s="236">
        <v>21431</v>
      </c>
      <c r="R24" s="236">
        <v>24379</v>
      </c>
      <c r="S24" s="246"/>
      <c r="T24" s="246"/>
      <c r="U24" s="246">
        <v>29522</v>
      </c>
      <c r="V24" s="95">
        <v>34119</v>
      </c>
      <c r="W24" s="1064">
        <v>31085</v>
      </c>
      <c r="X24" s="1064">
        <v>31214</v>
      </c>
      <c r="Y24" s="1064">
        <v>35131</v>
      </c>
      <c r="Z24" s="1064">
        <v>39113</v>
      </c>
      <c r="AA24" s="1064">
        <v>40159</v>
      </c>
      <c r="AB24" s="1064">
        <v>43645</v>
      </c>
      <c r="AC24" s="1064">
        <v>43588</v>
      </c>
      <c r="AD24" s="1064">
        <v>42749.194890692299</v>
      </c>
      <c r="AE24" s="1064">
        <v>45986</v>
      </c>
      <c r="AF24" s="33"/>
      <c r="AG24" s="33"/>
      <c r="AH24" s="33"/>
      <c r="AI24" s="26"/>
      <c r="AJ24" s="26"/>
      <c r="AK24" s="26"/>
      <c r="AL24" s="26"/>
      <c r="AM24" s="33"/>
      <c r="AN24" s="33"/>
      <c r="AO24" s="33"/>
      <c r="AP24" s="33"/>
      <c r="AQ24" s="26"/>
      <c r="AR24" s="26"/>
      <c r="AS24" s="26"/>
      <c r="AT24" s="26"/>
    </row>
    <row r="25" spans="1:46">
      <c r="A25" s="295" t="s">
        <v>192</v>
      </c>
      <c r="B25" s="236">
        <v>740</v>
      </c>
      <c r="C25" s="236">
        <v>769</v>
      </c>
      <c r="D25" s="236">
        <v>834</v>
      </c>
      <c r="E25" s="236">
        <v>1036</v>
      </c>
      <c r="F25" s="236">
        <v>1155</v>
      </c>
      <c r="G25" s="236">
        <v>1238</v>
      </c>
      <c r="H25" s="236">
        <v>1191</v>
      </c>
      <c r="I25" s="236">
        <v>1347</v>
      </c>
      <c r="J25" s="236">
        <v>1414</v>
      </c>
      <c r="K25" s="236">
        <v>1494</v>
      </c>
      <c r="L25" s="236">
        <v>1763</v>
      </c>
      <c r="M25" s="236">
        <v>1952</v>
      </c>
      <c r="N25" s="236">
        <v>1844</v>
      </c>
      <c r="O25" s="236">
        <v>1736</v>
      </c>
      <c r="P25" s="236">
        <v>1811</v>
      </c>
      <c r="Q25" s="236">
        <v>1969</v>
      </c>
      <c r="R25" s="236">
        <v>2072</v>
      </c>
      <c r="S25" s="236"/>
      <c r="T25" s="236"/>
      <c r="U25" s="236">
        <v>2146</v>
      </c>
      <c r="V25" s="93">
        <v>2174</v>
      </c>
      <c r="W25" s="1063">
        <v>2051</v>
      </c>
      <c r="X25" s="1063">
        <v>2239</v>
      </c>
      <c r="Y25" s="1063">
        <v>2311</v>
      </c>
      <c r="Z25" s="1063">
        <v>2315</v>
      </c>
      <c r="AA25" s="1063">
        <v>2089</v>
      </c>
      <c r="AB25" s="1093">
        <v>2147</v>
      </c>
      <c r="AC25" s="1093">
        <v>2344</v>
      </c>
      <c r="AD25" s="1093">
        <v>2371</v>
      </c>
      <c r="AE25" s="1093">
        <v>2532</v>
      </c>
      <c r="AF25" s="26"/>
      <c r="AG25" s="26"/>
      <c r="AH25" s="26"/>
      <c r="AI25" s="26"/>
      <c r="AJ25" s="26"/>
      <c r="AK25" s="26"/>
      <c r="AL25" s="26"/>
      <c r="AM25" s="26"/>
      <c r="AN25" s="26"/>
      <c r="AO25" s="26"/>
      <c r="AP25" s="26"/>
      <c r="AQ25" s="26"/>
      <c r="AR25" s="26"/>
      <c r="AS25" s="26"/>
      <c r="AT25" s="26"/>
    </row>
    <row r="26" spans="1:46">
      <c r="A26" s="295"/>
      <c r="B26" s="236"/>
      <c r="C26" s="236"/>
      <c r="D26" s="236"/>
      <c r="E26" s="236"/>
      <c r="F26" s="236"/>
      <c r="G26" s="236"/>
      <c r="H26" s="236"/>
      <c r="I26" s="236"/>
      <c r="J26" s="236"/>
      <c r="K26" s="236"/>
      <c r="L26" s="236"/>
      <c r="M26" s="236"/>
      <c r="N26" s="236"/>
      <c r="O26" s="236"/>
      <c r="P26" s="236"/>
      <c r="Q26" s="332" t="s">
        <v>193</v>
      </c>
      <c r="R26" s="18"/>
      <c r="S26" s="333" t="s">
        <v>194</v>
      </c>
      <c r="T26" s="333"/>
      <c r="U26" s="333"/>
      <c r="V26" s="93"/>
      <c r="W26" s="1063"/>
      <c r="X26" s="1063"/>
      <c r="Y26" s="1063"/>
      <c r="Z26" s="1063"/>
      <c r="AA26" s="1063"/>
      <c r="AB26" s="1093"/>
      <c r="AC26" s="1093"/>
      <c r="AD26" s="1273"/>
      <c r="AE26" s="1273"/>
      <c r="AF26" s="26"/>
      <c r="AG26" s="26"/>
      <c r="AH26" s="26"/>
      <c r="AI26" s="26"/>
      <c r="AJ26" s="26"/>
      <c r="AK26" s="26"/>
      <c r="AL26" s="26"/>
      <c r="AM26" s="26"/>
      <c r="AN26" s="26"/>
      <c r="AO26" s="26"/>
      <c r="AP26" s="26"/>
      <c r="AQ26" s="26"/>
      <c r="AR26" s="26"/>
      <c r="AS26" s="26"/>
      <c r="AT26" s="26"/>
    </row>
    <row r="27" spans="1:46" s="98" customFormat="1" ht="14.25">
      <c r="A27" s="299" t="s">
        <v>407</v>
      </c>
      <c r="B27" s="300"/>
      <c r="C27" s="300"/>
      <c r="D27" s="300"/>
      <c r="E27" s="300"/>
      <c r="F27" s="300"/>
      <c r="G27" s="300"/>
      <c r="H27" s="300"/>
      <c r="I27" s="300"/>
      <c r="J27" s="300"/>
      <c r="K27" s="300"/>
      <c r="L27" s="300"/>
      <c r="M27" s="300"/>
      <c r="N27" s="300"/>
      <c r="O27" s="300"/>
      <c r="P27" s="301"/>
      <c r="Q27" s="132">
        <v>2005</v>
      </c>
      <c r="R27" s="132">
        <v>2006</v>
      </c>
      <c r="S27" s="234">
        <v>2005</v>
      </c>
      <c r="T27" s="234">
        <v>2006</v>
      </c>
      <c r="U27" s="234">
        <v>2007</v>
      </c>
      <c r="V27" s="298">
        <v>2008</v>
      </c>
      <c r="W27" s="1078">
        <v>2009</v>
      </c>
      <c r="X27" s="1078">
        <v>2010</v>
      </c>
      <c r="Y27" s="1078">
        <v>2011</v>
      </c>
      <c r="Z27" s="1078">
        <v>2012</v>
      </c>
      <c r="AA27" s="1078">
        <v>2013</v>
      </c>
      <c r="AB27" s="1078">
        <v>2014</v>
      </c>
      <c r="AC27" s="1078">
        <v>2015</v>
      </c>
      <c r="AD27" s="1078">
        <v>2016</v>
      </c>
      <c r="AE27" s="1078"/>
    </row>
    <row r="28" spans="1:46" s="98" customFormat="1">
      <c r="A28" s="295" t="s">
        <v>147</v>
      </c>
      <c r="B28" s="238"/>
      <c r="C28" s="238"/>
      <c r="D28" s="238"/>
      <c r="E28" s="250"/>
      <c r="F28" s="250"/>
      <c r="G28" s="250"/>
      <c r="H28" s="250"/>
      <c r="I28" s="251"/>
      <c r="J28" s="251"/>
      <c r="K28" s="251"/>
      <c r="L28" s="251"/>
      <c r="M28" s="251">
        <v>10175</v>
      </c>
      <c r="N28" s="251">
        <v>8770</v>
      </c>
      <c r="O28" s="251">
        <v>8291</v>
      </c>
      <c r="P28" s="242">
        <v>9816</v>
      </c>
      <c r="Q28" s="252">
        <v>12084</v>
      </c>
      <c r="R28" s="252">
        <v>15349</v>
      </c>
      <c r="S28" s="242"/>
      <c r="T28" s="242">
        <v>10722</v>
      </c>
      <c r="U28" s="242">
        <v>13730</v>
      </c>
      <c r="V28" s="52">
        <v>15805</v>
      </c>
      <c r="W28" s="1062">
        <v>11434</v>
      </c>
      <c r="X28" s="1062">
        <v>16673</v>
      </c>
      <c r="Y28" s="1062">
        <v>19906</v>
      </c>
      <c r="Z28" s="1062">
        <v>21583</v>
      </c>
      <c r="AA28" s="1062">
        <v>19205</v>
      </c>
      <c r="AB28" s="1127">
        <v>20426</v>
      </c>
      <c r="AC28" s="1127">
        <v>23547</v>
      </c>
      <c r="AD28" s="1127">
        <v>24600</v>
      </c>
      <c r="AE28" s="1127">
        <v>29370</v>
      </c>
    </row>
    <row r="29" spans="1:46" s="98" customFormat="1">
      <c r="A29" s="295" t="s">
        <v>152</v>
      </c>
      <c r="B29" s="238"/>
      <c r="C29" s="238"/>
      <c r="D29" s="238"/>
      <c r="E29" s="238"/>
      <c r="F29" s="238"/>
      <c r="G29" s="238"/>
      <c r="H29" s="238"/>
      <c r="I29" s="251"/>
      <c r="J29" s="251"/>
      <c r="K29" s="251"/>
      <c r="L29" s="251"/>
      <c r="M29" s="251">
        <v>6771</v>
      </c>
      <c r="N29" s="251">
        <v>6922</v>
      </c>
      <c r="O29" s="251">
        <v>6799</v>
      </c>
      <c r="P29" s="242">
        <v>8305</v>
      </c>
      <c r="Q29" s="252">
        <v>10230</v>
      </c>
      <c r="R29" s="252">
        <v>11558</v>
      </c>
      <c r="S29" s="242">
        <v>6758</v>
      </c>
      <c r="T29" s="242">
        <v>8197</v>
      </c>
      <c r="U29" s="242">
        <v>10005</v>
      </c>
      <c r="V29" s="52">
        <v>11874</v>
      </c>
      <c r="W29" s="1062">
        <v>7889</v>
      </c>
      <c r="X29" s="1062">
        <v>12555</v>
      </c>
      <c r="Y29" s="1062">
        <v>15324</v>
      </c>
      <c r="Z29" s="1062">
        <v>15819</v>
      </c>
      <c r="AA29" s="1062">
        <v>13426</v>
      </c>
      <c r="AB29" s="1127">
        <v>15634</v>
      </c>
      <c r="AC29" s="1127">
        <v>17350</v>
      </c>
      <c r="AD29" s="1127">
        <v>16154</v>
      </c>
      <c r="AE29" s="1127">
        <v>21113</v>
      </c>
    </row>
    <row r="30" spans="1:46" s="98" customFormat="1">
      <c r="A30" s="295" t="s">
        <v>195</v>
      </c>
      <c r="B30" s="238"/>
      <c r="C30" s="238"/>
      <c r="D30" s="238"/>
      <c r="E30" s="238"/>
      <c r="F30" s="238"/>
      <c r="G30" s="238"/>
      <c r="H30" s="238"/>
      <c r="I30" s="238"/>
      <c r="J30" s="238"/>
      <c r="K30" s="238"/>
      <c r="L30" s="238"/>
      <c r="M30" s="238">
        <v>385</v>
      </c>
      <c r="N30" s="238">
        <v>377</v>
      </c>
      <c r="O30" s="238">
        <v>863</v>
      </c>
      <c r="P30" s="242">
        <v>-445</v>
      </c>
      <c r="Q30" s="252">
        <v>-231</v>
      </c>
      <c r="R30" s="252">
        <v>-2353</v>
      </c>
      <c r="S30" s="242">
        <v>-990</v>
      </c>
      <c r="T30" s="242">
        <v>-2045</v>
      </c>
      <c r="U30" s="242">
        <v>-2326</v>
      </c>
      <c r="V30" s="52">
        <v>-2991</v>
      </c>
      <c r="W30" s="1062">
        <v>6715</v>
      </c>
      <c r="X30" s="1062">
        <v>-1730</v>
      </c>
      <c r="Y30" s="1062">
        <v>-6115</v>
      </c>
      <c r="Z30" s="1062">
        <v>-1366</v>
      </c>
      <c r="AA30" s="1062">
        <v>-538</v>
      </c>
      <c r="AB30" s="1127">
        <v>2056</v>
      </c>
      <c r="AC30" s="1127">
        <v>1599</v>
      </c>
      <c r="AD30" s="1127">
        <v>2875</v>
      </c>
      <c r="AE30" s="1127">
        <v>1215</v>
      </c>
    </row>
    <row r="31" spans="1:46" s="98" customFormat="1">
      <c r="A31" s="295" t="s">
        <v>197</v>
      </c>
      <c r="B31" s="238"/>
      <c r="C31" s="238"/>
      <c r="D31" s="238"/>
      <c r="E31" s="250">
        <v>-229</v>
      </c>
      <c r="F31" s="250">
        <v>-169</v>
      </c>
      <c r="G31" s="250">
        <v>-228</v>
      </c>
      <c r="H31" s="250">
        <v>-336</v>
      </c>
      <c r="I31" s="251">
        <v>-920</v>
      </c>
      <c r="J31" s="251">
        <v>-1594</v>
      </c>
      <c r="K31" s="251">
        <v>-2342</v>
      </c>
      <c r="L31" s="251">
        <v>-5679</v>
      </c>
      <c r="M31" s="251">
        <v>-2751</v>
      </c>
      <c r="N31" s="238">
        <v>-2144</v>
      </c>
      <c r="O31" s="251">
        <v>-2681</v>
      </c>
      <c r="P31" s="242">
        <v>-3991</v>
      </c>
      <c r="Q31" s="252">
        <v>-6396</v>
      </c>
      <c r="R31" s="252">
        <v>-6357</v>
      </c>
      <c r="S31" s="242">
        <v>-1136</v>
      </c>
      <c r="T31" s="242">
        <v>-1133</v>
      </c>
      <c r="U31" s="242">
        <v>-1028</v>
      </c>
      <c r="V31" s="52">
        <v>-1158</v>
      </c>
      <c r="W31" s="1062">
        <v>-769</v>
      </c>
      <c r="X31" s="1062">
        <v>-825</v>
      </c>
      <c r="Y31" s="1062">
        <v>-1332</v>
      </c>
      <c r="Z31" s="1062">
        <v>-1299</v>
      </c>
      <c r="AA31" s="1062">
        <v>-1456</v>
      </c>
      <c r="AB31" s="1127">
        <v>-1719</v>
      </c>
      <c r="AC31" s="1127">
        <v>-1263</v>
      </c>
      <c r="AD31" s="1127">
        <v>-1207</v>
      </c>
      <c r="AE31" s="1127">
        <v>-1412</v>
      </c>
    </row>
    <row r="32" spans="1:46" s="98" customFormat="1">
      <c r="A32" s="295" t="s">
        <v>198</v>
      </c>
      <c r="B32" s="238"/>
      <c r="C32" s="238"/>
      <c r="D32" s="238"/>
      <c r="E32" s="238"/>
      <c r="F32" s="238"/>
      <c r="G32" s="238"/>
      <c r="H32" s="238"/>
      <c r="I32" s="251">
        <v>-591</v>
      </c>
      <c r="J32" s="251">
        <v>-1037</v>
      </c>
      <c r="K32" s="251">
        <v>-1503</v>
      </c>
      <c r="L32" s="251">
        <v>-3956</v>
      </c>
      <c r="M32" s="251">
        <v>-606</v>
      </c>
      <c r="N32" s="238">
        <v>-1175</v>
      </c>
      <c r="O32" s="251">
        <v>-1175</v>
      </c>
      <c r="P32" s="242">
        <v>-2050</v>
      </c>
      <c r="Q32" s="252">
        <v>-4032</v>
      </c>
      <c r="R32" s="252">
        <v>-4594</v>
      </c>
      <c r="S32" s="242">
        <v>-646</v>
      </c>
      <c r="T32" s="242">
        <v>-638</v>
      </c>
      <c r="U32" s="242">
        <v>-442</v>
      </c>
      <c r="V32" s="52">
        <v>-739</v>
      </c>
      <c r="W32" s="1062">
        <v>-212</v>
      </c>
      <c r="X32" s="1062">
        <v>-345</v>
      </c>
      <c r="Y32" s="1062">
        <v>-788</v>
      </c>
      <c r="Z32" s="1062">
        <v>-749</v>
      </c>
      <c r="AA32" s="1062">
        <v>-1021</v>
      </c>
      <c r="AB32" s="1127">
        <f>-1719+416</f>
        <v>-1303</v>
      </c>
      <c r="AC32" s="1127">
        <v>-837</v>
      </c>
      <c r="AD32" s="1127">
        <v>-748</v>
      </c>
      <c r="AE32" s="1127">
        <v>-948</v>
      </c>
    </row>
    <row r="33" spans="1:46" s="98" customFormat="1">
      <c r="A33" s="295" t="s">
        <v>189</v>
      </c>
      <c r="B33" s="238"/>
      <c r="C33" s="238"/>
      <c r="D33" s="238"/>
      <c r="E33" s="238"/>
      <c r="F33" s="238"/>
      <c r="G33" s="238"/>
      <c r="H33" s="238"/>
      <c r="I33" s="96">
        <v>-1.9679009057005859E-2</v>
      </c>
      <c r="J33" s="96">
        <v>-3.0735032602252518E-2</v>
      </c>
      <c r="K33" s="96">
        <v>-4.1480377545951318E-2</v>
      </c>
      <c r="L33" s="96">
        <v>-8.5025898940400191E-2</v>
      </c>
      <c r="M33" s="96">
        <v>-1.1850055730460118E-2</v>
      </c>
      <c r="N33" s="96">
        <v>-2.4704596106135152E-2</v>
      </c>
      <c r="O33" s="96">
        <v>-2.6334072928573031E-2</v>
      </c>
      <c r="P33" s="96">
        <v>-4.7462493054269306E-2</v>
      </c>
      <c r="Q33" s="244">
        <v>-9.5533704537377084E-2</v>
      </c>
      <c r="R33" s="244">
        <v>-9.0999999999999998E-2</v>
      </c>
      <c r="S33" s="96">
        <v>-1.5306243336097619E-2</v>
      </c>
      <c r="T33" s="96">
        <v>-1.2630662020905924E-2</v>
      </c>
      <c r="U33" s="96">
        <v>-6.9765606503038435E-3</v>
      </c>
      <c r="V33" s="96">
        <v>-9.9626568882537712E-3</v>
      </c>
      <c r="W33" s="1065">
        <v>-3.3248643392616291E-3</v>
      </c>
      <c r="X33" s="1065">
        <v>-4.937388193202147E-3</v>
      </c>
      <c r="Y33" s="1065">
        <v>-9.7040749725995339E-3</v>
      </c>
      <c r="Z33" s="1065">
        <v>-8.2732263373576486E-3</v>
      </c>
      <c r="AA33" s="1065">
        <v>-1.2170989891283616E-2</v>
      </c>
      <c r="AB33" s="1065">
        <f>+AB32/AB8</f>
        <v>-1.3902967317890334E-2</v>
      </c>
      <c r="AC33" s="1065">
        <f>+AC32/AC8</f>
        <v>-8.4568518686914621E-3</v>
      </c>
      <c r="AD33" s="1065">
        <v>-7.1738213066329078E-3</v>
      </c>
      <c r="AE33" s="1065">
        <v>-8.0000000000000002E-3</v>
      </c>
    </row>
    <row r="34" spans="1:46" s="98" customFormat="1">
      <c r="A34" s="295" t="s">
        <v>161</v>
      </c>
      <c r="B34" s="238"/>
      <c r="C34" s="238"/>
      <c r="D34" s="238"/>
      <c r="E34" s="238"/>
      <c r="F34" s="238"/>
      <c r="G34" s="238"/>
      <c r="H34" s="238"/>
      <c r="I34" s="238"/>
      <c r="J34" s="238"/>
      <c r="K34" s="238"/>
      <c r="L34" s="238"/>
      <c r="M34" s="238"/>
      <c r="N34" s="238"/>
      <c r="O34" s="238"/>
      <c r="P34" s="242"/>
      <c r="Q34" s="252">
        <v>-1996</v>
      </c>
      <c r="R34" s="252">
        <v>14537</v>
      </c>
      <c r="S34" s="242">
        <v>-2660</v>
      </c>
      <c r="T34" s="242">
        <v>-4419</v>
      </c>
      <c r="U34" s="242">
        <v>-8808</v>
      </c>
      <c r="V34" s="52">
        <v>-4352</v>
      </c>
      <c r="W34" s="1062">
        <v>-1014</v>
      </c>
      <c r="X34" s="1062">
        <v>-2818</v>
      </c>
      <c r="Y34" s="1062">
        <v>-4335</v>
      </c>
      <c r="Z34" s="1062">
        <v>-2732</v>
      </c>
      <c r="AA34" s="1062">
        <v>-4472</v>
      </c>
      <c r="AB34" s="1127">
        <v>-10565</v>
      </c>
      <c r="AC34" s="1127">
        <v>-3853</v>
      </c>
      <c r="AD34" s="1127">
        <v>-7148</v>
      </c>
      <c r="AE34" s="1127">
        <v>-758</v>
      </c>
    </row>
    <row r="35" spans="1:46" s="98" customFormat="1" ht="13.5" customHeight="1">
      <c r="A35" s="295" t="s">
        <v>196</v>
      </c>
      <c r="B35" s="250">
        <v>-682</v>
      </c>
      <c r="C35" s="250">
        <v>-706</v>
      </c>
      <c r="D35" s="250">
        <v>-553</v>
      </c>
      <c r="E35" s="250">
        <v>-394</v>
      </c>
      <c r="F35" s="250">
        <v>-632</v>
      </c>
      <c r="G35" s="250">
        <v>-711</v>
      </c>
      <c r="H35" s="250">
        <v>-822</v>
      </c>
      <c r="I35" s="250">
        <v>-840</v>
      </c>
      <c r="J35" s="250">
        <v>-853</v>
      </c>
      <c r="K35" s="250">
        <v>-939</v>
      </c>
      <c r="L35" s="250">
        <v>-923</v>
      </c>
      <c r="M35" s="250">
        <v>-951</v>
      </c>
      <c r="N35" s="238">
        <v>-965</v>
      </c>
      <c r="O35" s="238">
        <v>-724</v>
      </c>
      <c r="P35" s="242">
        <v>-841</v>
      </c>
      <c r="Q35" s="252">
        <v>-840</v>
      </c>
      <c r="R35" s="252">
        <v>-1198</v>
      </c>
      <c r="S35" s="242">
        <v>-809</v>
      </c>
      <c r="T35" s="242">
        <v>-1035</v>
      </c>
      <c r="U35" s="242">
        <v>-1331</v>
      </c>
      <c r="V35" s="52">
        <v>-1741</v>
      </c>
      <c r="W35" s="1062">
        <v>-954</v>
      </c>
      <c r="X35" s="1062">
        <v>-868</v>
      </c>
      <c r="Y35" s="1062">
        <v>-1728</v>
      </c>
      <c r="Z35" s="1062">
        <v>-1672</v>
      </c>
      <c r="AA35" s="1062">
        <v>-1255</v>
      </c>
      <c r="AB35" s="1127">
        <v>-1548</v>
      </c>
      <c r="AC35" s="1127">
        <v>-1705</v>
      </c>
      <c r="AD35" s="1127">
        <v>-1369</v>
      </c>
      <c r="AE35" s="1127">
        <v>-1742</v>
      </c>
    </row>
    <row r="36" spans="1:46" s="98" customFormat="1">
      <c r="A36" s="295" t="s">
        <v>189</v>
      </c>
      <c r="B36" s="96">
        <v>-4.2852654728243796E-2</v>
      </c>
      <c r="C36" s="96">
        <v>-4.6972721224218229E-2</v>
      </c>
      <c r="D36" s="96">
        <v>-3.4547385518835509E-2</v>
      </c>
      <c r="E36" s="96">
        <v>-2.0839944991008146E-2</v>
      </c>
      <c r="F36" s="96">
        <v>-3.0218992062733097E-2</v>
      </c>
      <c r="G36" s="96">
        <v>-2.9074997955344729E-2</v>
      </c>
      <c r="H36" s="96">
        <v>-3.2721627323753034E-2</v>
      </c>
      <c r="I36" s="96">
        <v>-2.7970165157165688E-2</v>
      </c>
      <c r="J36" s="96">
        <v>-2.5281564908120925E-2</v>
      </c>
      <c r="K36" s="96">
        <v>-2.5914886570624275E-2</v>
      </c>
      <c r="L36" s="96">
        <v>-1.9837943559653536E-2</v>
      </c>
      <c r="M36" s="96">
        <v>-1.8596374586910186E-2</v>
      </c>
      <c r="N36" s="96">
        <v>-2.0289306589293975E-2</v>
      </c>
      <c r="O36" s="96">
        <v>-1.6226271319393085E-2</v>
      </c>
      <c r="P36" s="96">
        <v>-1.947119837006853E-2</v>
      </c>
      <c r="Q36" s="244">
        <v>-1.9902855111953562E-2</v>
      </c>
      <c r="R36" s="244">
        <v>-2.4E-2</v>
      </c>
      <c r="S36" s="96">
        <v>-1.9168344982821942E-2</v>
      </c>
      <c r="T36" s="96">
        <v>-2.0490180551156163E-2</v>
      </c>
      <c r="U36" s="96">
        <v>-2.1008602320258859E-2</v>
      </c>
      <c r="V36" s="96">
        <v>-2.3470887202232497E-2</v>
      </c>
      <c r="W36" s="1065">
        <v>-1.4961889526677331E-2</v>
      </c>
      <c r="X36" s="1065">
        <v>-1.2422182468694096E-2</v>
      </c>
      <c r="Y36" s="1065">
        <v>-2.1280001970370555E-2</v>
      </c>
      <c r="Z36" s="1065">
        <v>-1.8468403786464603E-2</v>
      </c>
      <c r="AA36" s="1065">
        <v>-1.4960423421705131E-2</v>
      </c>
      <c r="AB36" s="1065">
        <f>+AB35/AB8</f>
        <v>-1.6517109292474474E-2</v>
      </c>
      <c r="AC36" s="1065">
        <f>+AC35/AC8</f>
        <v>-1.7226920473260385E-2</v>
      </c>
      <c r="AD36" s="1065">
        <v>-1.3129627498369587E-2</v>
      </c>
      <c r="AE36" s="1065">
        <v>-1.4999999999999999E-2</v>
      </c>
    </row>
    <row r="37" spans="1:46" s="98" customFormat="1">
      <c r="A37" s="295" t="s">
        <v>171</v>
      </c>
      <c r="B37" s="238"/>
      <c r="C37" s="238"/>
      <c r="D37" s="238"/>
      <c r="E37" s="238"/>
      <c r="F37" s="238"/>
      <c r="G37" s="238"/>
      <c r="H37" s="238"/>
      <c r="I37" s="251"/>
      <c r="J37" s="251"/>
      <c r="K37" s="251"/>
      <c r="L37" s="251"/>
      <c r="M37" s="251">
        <v>-5405</v>
      </c>
      <c r="N37" s="238">
        <v>-4733</v>
      </c>
      <c r="O37" s="251">
        <v>-1895</v>
      </c>
      <c r="P37" s="242">
        <v>-3490</v>
      </c>
      <c r="Q37" s="252">
        <v>-7521</v>
      </c>
      <c r="R37" s="252">
        <v>-7497</v>
      </c>
      <c r="S37" s="243">
        <v>-6771</v>
      </c>
      <c r="T37" s="243">
        <v>-7973</v>
      </c>
      <c r="U37" s="243">
        <v>-14943</v>
      </c>
      <c r="V37" s="249">
        <v>-2706</v>
      </c>
      <c r="W37" s="1069">
        <v>-6804</v>
      </c>
      <c r="X37" s="1069">
        <v>-4740</v>
      </c>
      <c r="Y37" s="1069">
        <v>-12735</v>
      </c>
      <c r="Z37" s="1069">
        <v>-4204</v>
      </c>
      <c r="AA37" s="1069">
        <v>-2535</v>
      </c>
      <c r="AB37" s="1069">
        <v>-14358</v>
      </c>
      <c r="AC37" s="1069">
        <v>-14497</v>
      </c>
      <c r="AD37" s="1274">
        <v>-8891</v>
      </c>
      <c r="AE37" s="1274">
        <v>-7745</v>
      </c>
    </row>
    <row r="38" spans="1:46" s="98" customFormat="1">
      <c r="A38" s="295" t="s">
        <v>199</v>
      </c>
      <c r="B38" s="238"/>
      <c r="C38" s="238"/>
      <c r="D38" s="238"/>
      <c r="E38" s="238"/>
      <c r="F38" s="238"/>
      <c r="G38" s="238"/>
      <c r="H38" s="238"/>
      <c r="I38" s="238"/>
      <c r="J38" s="238"/>
      <c r="K38" s="238"/>
      <c r="L38" s="238"/>
      <c r="M38" s="251">
        <v>-1125</v>
      </c>
      <c r="N38" s="238">
        <v>-1165</v>
      </c>
      <c r="O38" s="251">
        <v>-1219</v>
      </c>
      <c r="P38" s="242">
        <v>-1575</v>
      </c>
      <c r="Q38" s="252">
        <v>-6082</v>
      </c>
      <c r="R38" s="252">
        <v>-6452</v>
      </c>
      <c r="S38" s="242">
        <v>-6082</v>
      </c>
      <c r="T38" s="242">
        <v>-6452</v>
      </c>
      <c r="U38" s="242">
        <v>-27344</v>
      </c>
      <c r="V38" s="52">
        <v>-3667</v>
      </c>
      <c r="W38" s="1062">
        <v>-3652</v>
      </c>
      <c r="X38" s="1062">
        <v>-3650</v>
      </c>
      <c r="Y38" s="1062">
        <v>-10920</v>
      </c>
      <c r="Z38" s="1062">
        <v>-6070</v>
      </c>
      <c r="AA38" s="1062">
        <v>-6669</v>
      </c>
      <c r="AB38" s="1127">
        <v>-6682</v>
      </c>
      <c r="AC38" s="1127">
        <v>-14610</v>
      </c>
      <c r="AD38" s="1275">
        <v>-7665</v>
      </c>
      <c r="AE38" s="1275">
        <v>-8253</v>
      </c>
    </row>
    <row r="39" spans="1:46" s="98" customFormat="1">
      <c r="A39" s="295" t="s">
        <v>200</v>
      </c>
      <c r="B39" s="236"/>
      <c r="C39" s="236">
        <v>790</v>
      </c>
      <c r="D39" s="236">
        <v>1047</v>
      </c>
      <c r="E39" s="236">
        <v>1306</v>
      </c>
      <c r="F39" s="236">
        <v>1376</v>
      </c>
      <c r="G39" s="236">
        <v>1530</v>
      </c>
      <c r="H39" s="236">
        <v>1920</v>
      </c>
      <c r="I39" s="236">
        <v>3878</v>
      </c>
      <c r="J39" s="236">
        <v>2149</v>
      </c>
      <c r="K39" s="236">
        <v>2413</v>
      </c>
      <c r="L39" s="236">
        <v>1276</v>
      </c>
      <c r="M39" s="236">
        <v>5744</v>
      </c>
      <c r="N39" s="236">
        <v>5599</v>
      </c>
      <c r="O39" s="236">
        <v>5609</v>
      </c>
      <c r="P39" s="236">
        <v>4697</v>
      </c>
      <c r="Q39" s="252">
        <v>4521</v>
      </c>
      <c r="R39" s="252">
        <v>2106</v>
      </c>
      <c r="S39" s="242">
        <v>3740</v>
      </c>
      <c r="T39" s="242">
        <v>3065</v>
      </c>
      <c r="U39" s="242">
        <v>4589</v>
      </c>
      <c r="V39" s="52">
        <v>4751</v>
      </c>
      <c r="W39" s="1062">
        <v>13761</v>
      </c>
      <c r="X39" s="1062">
        <v>9698</v>
      </c>
      <c r="Y39" s="1062">
        <v>6292</v>
      </c>
      <c r="Z39" s="1127">
        <v>12817</v>
      </c>
      <c r="AA39" s="1127">
        <v>8532</v>
      </c>
      <c r="AB39" s="1127">
        <v>13916</v>
      </c>
      <c r="AC39" s="1127">
        <v>16955</v>
      </c>
      <c r="AD39" s="1275">
        <v>18109</v>
      </c>
      <c r="AE39" s="1275">
        <v>18856</v>
      </c>
    </row>
    <row r="40" spans="1:46" s="98" customFormat="1">
      <c r="A40" s="296"/>
      <c r="B40" s="238"/>
      <c r="C40" s="238"/>
      <c r="D40" s="238"/>
      <c r="E40" s="238"/>
      <c r="F40" s="238"/>
      <c r="G40" s="238"/>
      <c r="H40" s="238"/>
      <c r="I40" s="236"/>
      <c r="J40" s="236"/>
      <c r="K40" s="236"/>
      <c r="L40" s="236"/>
      <c r="M40" s="236"/>
      <c r="N40" s="236"/>
      <c r="O40" s="236"/>
      <c r="P40" s="236"/>
      <c r="Q40" s="237"/>
      <c r="R40" s="237"/>
      <c r="S40" s="96"/>
      <c r="T40" s="238"/>
      <c r="U40" s="238"/>
      <c r="V40" s="100"/>
      <c r="W40" s="1066"/>
      <c r="X40" s="1066"/>
      <c r="Y40" s="1066"/>
      <c r="Z40" s="1066"/>
      <c r="AA40" s="1066"/>
      <c r="AB40" s="1066"/>
      <c r="AC40" s="1066"/>
      <c r="AD40" s="1066"/>
      <c r="AE40" s="1066"/>
    </row>
    <row r="41" spans="1:46" s="98" customFormat="1" ht="14.25">
      <c r="A41" s="299" t="s">
        <v>408</v>
      </c>
      <c r="B41" s="300"/>
      <c r="C41" s="300"/>
      <c r="D41" s="300"/>
      <c r="E41" s="300"/>
      <c r="F41" s="300"/>
      <c r="G41" s="300"/>
      <c r="H41" s="300"/>
      <c r="I41" s="300"/>
      <c r="J41" s="300"/>
      <c r="K41" s="300"/>
      <c r="L41" s="300"/>
      <c r="M41" s="300"/>
      <c r="N41" s="300"/>
      <c r="O41" s="300"/>
      <c r="P41" s="304"/>
      <c r="Q41" s="302"/>
      <c r="R41" s="302"/>
      <c r="S41" s="300"/>
      <c r="T41" s="300"/>
      <c r="U41" s="300"/>
      <c r="V41" s="101"/>
      <c r="W41" s="1067"/>
      <c r="X41" s="1067"/>
      <c r="Y41" s="1067"/>
      <c r="Z41" s="1067"/>
      <c r="AA41" s="1067"/>
      <c r="AB41" s="1199"/>
      <c r="AC41" s="1199"/>
      <c r="AD41" s="1199"/>
      <c r="AE41" s="1199"/>
    </row>
    <row r="42" spans="1:46" s="98" customFormat="1">
      <c r="A42" s="295" t="s">
        <v>201</v>
      </c>
      <c r="B42" s="236">
        <v>13963</v>
      </c>
      <c r="C42" s="236">
        <v>14241</v>
      </c>
      <c r="D42" s="236">
        <v>16219</v>
      </c>
      <c r="E42" s="236">
        <v>17822</v>
      </c>
      <c r="F42" s="236">
        <v>18198</v>
      </c>
      <c r="G42" s="236">
        <v>22179</v>
      </c>
      <c r="H42" s="236">
        <v>23175</v>
      </c>
      <c r="I42" s="236">
        <v>34790</v>
      </c>
      <c r="J42" s="236">
        <v>37166</v>
      </c>
      <c r="K42" s="236">
        <v>53650</v>
      </c>
      <c r="L42" s="236">
        <v>61688</v>
      </c>
      <c r="M42" s="236">
        <v>64357</v>
      </c>
      <c r="N42" s="236">
        <v>45862</v>
      </c>
      <c r="O42" s="236">
        <v>45862</v>
      </c>
      <c r="P42" s="236">
        <v>48168</v>
      </c>
      <c r="Q42" s="237">
        <v>54955</v>
      </c>
      <c r="R42" s="237">
        <v>55255</v>
      </c>
      <c r="S42" s="236"/>
      <c r="T42" s="236">
        <v>55255</v>
      </c>
      <c r="U42" s="236">
        <v>56659</v>
      </c>
      <c r="V42" s="93">
        <v>75394</v>
      </c>
      <c r="W42" s="1063">
        <v>67874</v>
      </c>
      <c r="X42" s="1063">
        <v>71622</v>
      </c>
      <c r="Y42" s="1063">
        <v>75109</v>
      </c>
      <c r="Z42" s="1063">
        <v>80794</v>
      </c>
      <c r="AA42" s="1063">
        <v>87891</v>
      </c>
      <c r="AB42" s="1093">
        <v>105281</v>
      </c>
      <c r="AC42" s="1093">
        <v>103010</v>
      </c>
      <c r="AD42" s="1093">
        <v>115892</v>
      </c>
      <c r="AE42" s="1093">
        <v>125738</v>
      </c>
    </row>
    <row r="43" spans="1:46" s="104" customFormat="1">
      <c r="A43" s="295" t="s">
        <v>202</v>
      </c>
      <c r="B43" s="253">
        <v>1.1299999999999999</v>
      </c>
      <c r="C43" s="253">
        <v>1.05</v>
      </c>
      <c r="D43" s="253">
        <v>1.06</v>
      </c>
      <c r="E43" s="253">
        <v>1.0900000000000001</v>
      </c>
      <c r="F43" s="253">
        <v>1.1599999999999999</v>
      </c>
      <c r="G43" s="253">
        <v>1.19</v>
      </c>
      <c r="H43" s="253">
        <v>1.1100000000000001</v>
      </c>
      <c r="I43" s="253">
        <v>1.08</v>
      </c>
      <c r="J43" s="253">
        <v>0.94</v>
      </c>
      <c r="K43" s="253">
        <v>0.83</v>
      </c>
      <c r="L43" s="253">
        <v>0.8</v>
      </c>
      <c r="M43" s="253">
        <v>0.78</v>
      </c>
      <c r="N43" s="253">
        <v>0.8</v>
      </c>
      <c r="O43" s="253">
        <v>0.95</v>
      </c>
      <c r="P43" s="254">
        <v>0.99</v>
      </c>
      <c r="Q43" s="255">
        <v>1.02</v>
      </c>
      <c r="R43" s="255">
        <v>1.07</v>
      </c>
      <c r="S43" s="254">
        <v>1.36</v>
      </c>
      <c r="T43" s="254">
        <v>1.29</v>
      </c>
      <c r="U43" s="254">
        <v>1.1399999999999999</v>
      </c>
      <c r="V43" s="256">
        <v>1.1599999999999999</v>
      </c>
      <c r="W43" s="1070">
        <v>0.89</v>
      </c>
      <c r="X43" s="1070">
        <v>1.02</v>
      </c>
      <c r="Y43" s="1070">
        <v>1.1399999999999999</v>
      </c>
      <c r="Z43" s="1070">
        <v>1.1499999999999999</v>
      </c>
      <c r="AA43" s="1070">
        <v>0.98</v>
      </c>
      <c r="AB43" s="1070">
        <v>0.98</v>
      </c>
      <c r="AC43" s="1070">
        <v>0.97</v>
      </c>
      <c r="AD43" s="1070">
        <v>0.95</v>
      </c>
      <c r="AE43" s="1070">
        <v>0.99</v>
      </c>
    </row>
    <row r="44" spans="1:46" s="104" customFormat="1" ht="14.25">
      <c r="A44" s="295" t="s">
        <v>415</v>
      </c>
      <c r="B44" s="236">
        <v>10226</v>
      </c>
      <c r="C44" s="236">
        <v>10500</v>
      </c>
      <c r="D44" s="236">
        <v>11691</v>
      </c>
      <c r="E44" s="236">
        <v>12415</v>
      </c>
      <c r="F44" s="236">
        <v>12618</v>
      </c>
      <c r="G44" s="236">
        <v>15651</v>
      </c>
      <c r="H44" s="236">
        <v>16389</v>
      </c>
      <c r="I44" s="236">
        <v>25462</v>
      </c>
      <c r="J44" s="236">
        <v>27635</v>
      </c>
      <c r="K44" s="236">
        <v>41688</v>
      </c>
      <c r="L44" s="236">
        <v>47708</v>
      </c>
      <c r="M44" s="236">
        <v>49210</v>
      </c>
      <c r="N44" s="236">
        <v>41420</v>
      </c>
      <c r="O44" s="236">
        <v>32859</v>
      </c>
      <c r="P44" s="236">
        <v>33174</v>
      </c>
      <c r="Q44" s="237">
        <v>34970</v>
      </c>
      <c r="R44" s="237">
        <v>41495</v>
      </c>
      <c r="S44" s="236"/>
      <c r="T44" s="236">
        <v>25797</v>
      </c>
      <c r="U44" s="236">
        <v>39512</v>
      </c>
      <c r="V44" s="93">
        <v>44372</v>
      </c>
      <c r="W44" s="1063">
        <v>53160</v>
      </c>
      <c r="X44" s="1063">
        <v>50006</v>
      </c>
      <c r="Y44" s="1063">
        <v>49086</v>
      </c>
      <c r="Z44" s="1063">
        <v>54354</v>
      </c>
      <c r="AA44" s="1063">
        <v>62683</v>
      </c>
      <c r="AB44" s="1093">
        <v>70953</v>
      </c>
      <c r="AC44" s="1093">
        <v>71372</v>
      </c>
      <c r="AD44" s="1093">
        <v>72987</v>
      </c>
      <c r="AE44" s="1093">
        <v>82318</v>
      </c>
    </row>
    <row r="45" spans="1:46" s="18" customFormat="1" ht="14.25">
      <c r="A45" s="295" t="s">
        <v>416</v>
      </c>
      <c r="B45" s="253">
        <v>1.55</v>
      </c>
      <c r="C45" s="253">
        <v>1.43</v>
      </c>
      <c r="D45" s="253">
        <v>1.46</v>
      </c>
      <c r="E45" s="253">
        <v>1.52</v>
      </c>
      <c r="F45" s="253">
        <v>1.67</v>
      </c>
      <c r="G45" s="253">
        <v>1.71</v>
      </c>
      <c r="H45" s="253">
        <v>1.57</v>
      </c>
      <c r="I45" s="253">
        <v>1.52</v>
      </c>
      <c r="J45" s="253">
        <v>1.27</v>
      </c>
      <c r="K45" s="253">
        <v>1.1000000000000001</v>
      </c>
      <c r="L45" s="253">
        <v>1.04</v>
      </c>
      <c r="M45" s="253">
        <v>1.02</v>
      </c>
      <c r="N45" s="253">
        <v>1.1200000000000001</v>
      </c>
      <c r="O45" s="253">
        <v>1.33</v>
      </c>
      <c r="P45" s="254">
        <v>1.41</v>
      </c>
      <c r="Q45" s="255">
        <v>1.51</v>
      </c>
      <c r="R45" s="255">
        <v>1.56</v>
      </c>
      <c r="S45" s="254">
        <v>2.14</v>
      </c>
      <c r="T45" s="254">
        <v>1.96</v>
      </c>
      <c r="U45" s="254">
        <v>1.6</v>
      </c>
      <c r="V45" s="256">
        <v>1.67</v>
      </c>
      <c r="W45" s="1070">
        <v>1.2</v>
      </c>
      <c r="X45" s="1070">
        <v>1.4</v>
      </c>
      <c r="Y45" s="1070">
        <v>1.65</v>
      </c>
      <c r="Z45" s="1070">
        <v>1.67</v>
      </c>
      <c r="AA45" s="1070">
        <v>1.34</v>
      </c>
      <c r="AB45" s="1070">
        <v>1.32</v>
      </c>
      <c r="AC45" s="1070">
        <v>1.39</v>
      </c>
      <c r="AD45" s="1070">
        <v>1.39</v>
      </c>
      <c r="AE45" s="1070">
        <v>1.41</v>
      </c>
      <c r="AF45" s="118"/>
      <c r="AG45" s="118"/>
      <c r="AH45" s="118"/>
      <c r="AI45" s="118"/>
      <c r="AJ45" s="118"/>
      <c r="AK45" s="118"/>
      <c r="AL45" s="118"/>
      <c r="AM45" s="118"/>
      <c r="AN45" s="118"/>
      <c r="AO45" s="118"/>
      <c r="AP45" s="118"/>
      <c r="AQ45" s="257"/>
      <c r="AR45" s="257"/>
      <c r="AS45" s="257"/>
      <c r="AT45" s="257"/>
    </row>
    <row r="46" spans="1:46" s="18" customFormat="1" ht="14.25">
      <c r="A46" s="295" t="s">
        <v>417</v>
      </c>
      <c r="B46" s="96">
        <v>0.17600000000000002</v>
      </c>
      <c r="C46" s="96">
        <v>0.128</v>
      </c>
      <c r="D46" s="96">
        <v>0.13500000000000001</v>
      </c>
      <c r="E46" s="96">
        <v>0.13200000000000001</v>
      </c>
      <c r="F46" s="96">
        <v>0.184</v>
      </c>
      <c r="G46" s="96">
        <v>0.22399999999999998</v>
      </c>
      <c r="H46" s="96">
        <v>0.21199999999999999</v>
      </c>
      <c r="I46" s="96">
        <v>0.21100000000000002</v>
      </c>
      <c r="J46" s="96">
        <v>0.17199999999999999</v>
      </c>
      <c r="K46" s="96">
        <v>0.14099999999999999</v>
      </c>
      <c r="L46" s="96">
        <v>0.14499999999999999</v>
      </c>
      <c r="M46" s="96">
        <v>0.126</v>
      </c>
      <c r="N46" s="96">
        <v>0.12300000000000001</v>
      </c>
      <c r="O46" s="96">
        <v>0.16800000000000001</v>
      </c>
      <c r="P46" s="96">
        <v>0.221</v>
      </c>
      <c r="Q46" s="244">
        <v>0.28499999999999998</v>
      </c>
      <c r="R46" s="244">
        <v>0.35099999999999998</v>
      </c>
      <c r="S46" s="96">
        <v>0.38100000000000001</v>
      </c>
      <c r="T46" s="96">
        <v>0.36199999999999999</v>
      </c>
      <c r="U46" s="96">
        <v>0.29299999999999998</v>
      </c>
      <c r="V46" s="96">
        <v>0.33500000000000002</v>
      </c>
      <c r="W46" s="1065">
        <v>0.17699999999999999</v>
      </c>
      <c r="X46" s="1065">
        <v>0.28599999999999998</v>
      </c>
      <c r="Y46" s="1065">
        <v>0.372</v>
      </c>
      <c r="Z46" s="1065">
        <v>0.35899999999999999</v>
      </c>
      <c r="AA46" s="1065">
        <v>0.27800000000000002</v>
      </c>
      <c r="AB46" s="1065">
        <v>0.24299999999999999</v>
      </c>
      <c r="AC46" s="1065">
        <v>0.28299999999999997</v>
      </c>
      <c r="AD46" s="1065">
        <v>0.27200000000000002</v>
      </c>
      <c r="AE46" s="1065">
        <v>0.29699999999999999</v>
      </c>
      <c r="AF46" s="118"/>
      <c r="AG46" s="118"/>
      <c r="AH46" s="118"/>
      <c r="AI46" s="118"/>
      <c r="AJ46" s="118"/>
      <c r="AK46" s="118"/>
      <c r="AL46" s="118"/>
      <c r="AM46" s="118"/>
      <c r="AN46" s="118"/>
      <c r="AO46" s="118"/>
      <c r="AP46" s="118"/>
      <c r="AQ46" s="257"/>
      <c r="AR46" s="257"/>
      <c r="AS46" s="257"/>
      <c r="AT46" s="257"/>
    </row>
    <row r="47" spans="1:46" s="18" customFormat="1">
      <c r="A47" s="295" t="s">
        <v>133</v>
      </c>
      <c r="B47" s="236">
        <v>6195</v>
      </c>
      <c r="C47" s="236">
        <v>6347</v>
      </c>
      <c r="D47" s="236">
        <v>7312</v>
      </c>
      <c r="E47" s="236">
        <v>8394</v>
      </c>
      <c r="F47" s="236">
        <v>9183</v>
      </c>
      <c r="G47" s="236">
        <v>10474</v>
      </c>
      <c r="H47" s="236">
        <v>11851</v>
      </c>
      <c r="I47" s="236">
        <v>13453</v>
      </c>
      <c r="J47" s="236">
        <v>15267</v>
      </c>
      <c r="K47" s="236">
        <v>20885</v>
      </c>
      <c r="L47" s="236">
        <v>23982</v>
      </c>
      <c r="M47" s="236">
        <v>27568</v>
      </c>
      <c r="N47" s="236">
        <v>20194</v>
      </c>
      <c r="O47" s="236">
        <v>21015</v>
      </c>
      <c r="P47" s="236">
        <v>22601</v>
      </c>
      <c r="Q47" s="237">
        <v>25808</v>
      </c>
      <c r="R47" s="237">
        <v>32708</v>
      </c>
      <c r="S47" s="236"/>
      <c r="T47" s="236">
        <v>32708</v>
      </c>
      <c r="U47" s="236">
        <v>14640</v>
      </c>
      <c r="V47" s="93">
        <v>23768</v>
      </c>
      <c r="W47" s="1063">
        <v>25671</v>
      </c>
      <c r="X47" s="1063">
        <v>29321</v>
      </c>
      <c r="Y47" s="1063">
        <v>28839</v>
      </c>
      <c r="Z47" s="1063">
        <v>34185</v>
      </c>
      <c r="AA47" s="1063">
        <v>39794</v>
      </c>
      <c r="AB47" s="1093">
        <v>50753</v>
      </c>
      <c r="AC47" s="1093">
        <v>46750</v>
      </c>
      <c r="AD47" s="1093">
        <v>53177</v>
      </c>
      <c r="AE47" s="1093">
        <v>60723</v>
      </c>
      <c r="AF47" s="118"/>
      <c r="AG47" s="118"/>
      <c r="AH47" s="118"/>
      <c r="AI47" s="118"/>
      <c r="AJ47" s="118"/>
      <c r="AK47" s="118"/>
      <c r="AL47" s="118"/>
      <c r="AM47" s="118"/>
      <c r="AN47" s="118"/>
      <c r="AO47" s="118"/>
      <c r="AP47" s="118"/>
      <c r="AQ47" s="257"/>
      <c r="AR47" s="257"/>
      <c r="AS47" s="257"/>
      <c r="AT47" s="257"/>
    </row>
    <row r="48" spans="1:46" s="18" customFormat="1">
      <c r="A48" s="295" t="s">
        <v>205</v>
      </c>
      <c r="B48" s="96">
        <v>0.28699999999999998</v>
      </c>
      <c r="C48" s="96">
        <v>0.27500000000000002</v>
      </c>
      <c r="D48" s="96">
        <v>0.29399999999999998</v>
      </c>
      <c r="E48" s="96">
        <v>0.20899999999999999</v>
      </c>
      <c r="F48" s="96">
        <v>3.7999999999999999E-2</v>
      </c>
      <c r="G48" s="96">
        <v>0.29899999999999999</v>
      </c>
      <c r="H48" s="96">
        <v>0.158</v>
      </c>
      <c r="I48" s="96">
        <v>0.74900000000000011</v>
      </c>
      <c r="J48" s="96">
        <v>0.65</v>
      </c>
      <c r="K48" s="96">
        <v>0.91700000000000004</v>
      </c>
      <c r="L48" s="96">
        <v>0.92</v>
      </c>
      <c r="M48" s="96">
        <v>0.72299999999999998</v>
      </c>
      <c r="N48" s="96">
        <v>0.159</v>
      </c>
      <c r="O48" s="96">
        <v>0.36099999999999999</v>
      </c>
      <c r="P48" s="96">
        <v>0.34799999999999998</v>
      </c>
      <c r="Q48" s="244">
        <v>0.28000000000000003</v>
      </c>
      <c r="R48" s="244">
        <v>-0.378</v>
      </c>
      <c r="S48" s="96"/>
      <c r="T48" s="96">
        <v>-0.378</v>
      </c>
      <c r="U48" s="96">
        <v>1.351</v>
      </c>
      <c r="V48" s="96">
        <v>0.91200000000000003</v>
      </c>
      <c r="W48" s="1065">
        <v>0.42499999999999999</v>
      </c>
      <c r="X48" s="1065">
        <v>0.188</v>
      </c>
      <c r="Y48" s="1065">
        <v>0.49199999999999999</v>
      </c>
      <c r="Z48" s="1065">
        <v>0.27100000000000002</v>
      </c>
      <c r="AA48" s="1065">
        <v>0.189</v>
      </c>
      <c r="AB48" s="1065">
        <v>0.30399999999999999</v>
      </c>
      <c r="AC48" s="1065">
        <v>0.317</v>
      </c>
      <c r="AD48" s="1065">
        <v>0.27900000000000003</v>
      </c>
      <c r="AE48" s="1065">
        <v>3.9E-2</v>
      </c>
      <c r="AF48" s="118"/>
      <c r="AG48" s="118"/>
      <c r="AH48" s="118"/>
      <c r="AI48" s="118"/>
      <c r="AJ48" s="118"/>
      <c r="AK48" s="118"/>
      <c r="AL48" s="118"/>
      <c r="AM48" s="118"/>
      <c r="AN48" s="118"/>
      <c r="AO48" s="118"/>
      <c r="AP48" s="118"/>
      <c r="AQ48" s="257"/>
      <c r="AR48" s="257"/>
      <c r="AS48" s="257"/>
      <c r="AT48" s="257"/>
    </row>
    <row r="49" spans="1:46" s="18" customFormat="1">
      <c r="A49" s="295" t="s">
        <v>206</v>
      </c>
      <c r="B49" s="96">
        <v>0.45100000000000001</v>
      </c>
      <c r="C49" s="96">
        <v>0.45600000000000002</v>
      </c>
      <c r="D49" s="96">
        <v>0.45600000000000002</v>
      </c>
      <c r="E49" s="96">
        <v>0.47799999999999998</v>
      </c>
      <c r="F49" s="96">
        <v>0.51100000000000001</v>
      </c>
      <c r="G49" s="96">
        <v>0.47799999999999998</v>
      </c>
      <c r="H49" s="96">
        <v>0.51800000000000002</v>
      </c>
      <c r="I49" s="96">
        <v>0.39200000000000002</v>
      </c>
      <c r="J49" s="96">
        <v>0.41600000000000004</v>
      </c>
      <c r="K49" s="96">
        <v>0.39299999999999996</v>
      </c>
      <c r="L49" s="96">
        <v>0.39200000000000002</v>
      </c>
      <c r="M49" s="96">
        <v>0.43200000000000005</v>
      </c>
      <c r="N49" s="96">
        <v>0.48200000000000004</v>
      </c>
      <c r="O49" s="96">
        <v>0.45899999999999996</v>
      </c>
      <c r="P49" s="96">
        <v>0.46899999999999997</v>
      </c>
      <c r="Q49" s="244">
        <v>0.47</v>
      </c>
      <c r="R49" s="244">
        <v>0.59199999999999997</v>
      </c>
      <c r="S49" s="96"/>
      <c r="T49" s="96">
        <v>0.59199999999999997</v>
      </c>
      <c r="U49" s="96">
        <v>0.25800000000000001</v>
      </c>
      <c r="V49" s="96">
        <v>0.315</v>
      </c>
      <c r="W49" s="1065">
        <v>0.378</v>
      </c>
      <c r="X49" s="1065">
        <v>0.40899999999999997</v>
      </c>
      <c r="Y49" s="1065">
        <v>0.38400000000000001</v>
      </c>
      <c r="Z49" s="1065">
        <v>0.42299999999999999</v>
      </c>
      <c r="AA49" s="1065">
        <v>0.45300000000000001</v>
      </c>
      <c r="AB49" s="1065">
        <v>0.48199999999999998</v>
      </c>
      <c r="AC49" s="1065">
        <v>0.45400000000000001</v>
      </c>
      <c r="AD49" s="1065">
        <v>0.45900000000000002</v>
      </c>
      <c r="AE49" s="1065">
        <v>0.48299999999999998</v>
      </c>
      <c r="AF49" s="118"/>
      <c r="AG49" s="118"/>
      <c r="AH49" s="118"/>
      <c r="AI49" s="118"/>
      <c r="AJ49" s="118"/>
      <c r="AK49" s="118"/>
      <c r="AL49" s="118"/>
      <c r="AM49" s="118"/>
      <c r="AN49" s="118"/>
      <c r="AO49" s="118"/>
      <c r="AP49" s="118"/>
      <c r="AQ49" s="257"/>
      <c r="AR49" s="257"/>
      <c r="AS49" s="257"/>
      <c r="AT49" s="257"/>
    </row>
    <row r="50" spans="1:46" s="18" customFormat="1">
      <c r="A50" s="295" t="s">
        <v>207</v>
      </c>
      <c r="B50" s="96">
        <v>0.122</v>
      </c>
      <c r="C50" s="96">
        <v>7.9000000000000001E-2</v>
      </c>
      <c r="D50" s="96">
        <v>0.09</v>
      </c>
      <c r="E50" s="96">
        <v>0.11</v>
      </c>
      <c r="F50" s="96">
        <v>0.13699999999999998</v>
      </c>
      <c r="G50" s="96">
        <v>0.18600000000000003</v>
      </c>
      <c r="H50" s="96">
        <v>0.17499999999999999</v>
      </c>
      <c r="I50" s="96">
        <v>0.17600000000000002</v>
      </c>
      <c r="J50" s="96">
        <v>0.161</v>
      </c>
      <c r="K50" s="96">
        <v>0.13600000000000001</v>
      </c>
      <c r="L50" s="96">
        <v>0.13200000000000001</v>
      </c>
      <c r="M50" s="96">
        <v>0.11699999999999999</v>
      </c>
      <c r="N50" s="96">
        <v>0.109</v>
      </c>
      <c r="O50" s="96">
        <v>0.16</v>
      </c>
      <c r="P50" s="96">
        <v>0.216</v>
      </c>
      <c r="Q50" s="244">
        <v>0.27800000000000002</v>
      </c>
      <c r="R50" s="244">
        <v>0.54800000000000004</v>
      </c>
      <c r="S50" s="96"/>
      <c r="T50" s="96">
        <v>0.54800000000000004</v>
      </c>
      <c r="U50" s="96">
        <v>0.34699999999999998</v>
      </c>
      <c r="V50" s="96">
        <v>0.57699999999999996</v>
      </c>
      <c r="W50" s="1065">
        <v>0.25800000000000001</v>
      </c>
      <c r="X50" s="1065">
        <v>0.376</v>
      </c>
      <c r="Y50" s="1065">
        <v>0.47599999999999998</v>
      </c>
      <c r="Z50" s="1065">
        <v>0.45500000000000002</v>
      </c>
      <c r="AA50" s="1065">
        <v>0.33600000000000002</v>
      </c>
      <c r="AB50" s="1065">
        <v>0.28100000000000003</v>
      </c>
      <c r="AC50" s="1065">
        <v>0.24299999999999999</v>
      </c>
      <c r="AD50" s="1065">
        <v>0.24299999999999999</v>
      </c>
      <c r="AE50" s="1065">
        <v>0.30099999999999999</v>
      </c>
      <c r="AF50" s="118"/>
      <c r="AG50" s="118"/>
      <c r="AH50" s="118"/>
      <c r="AI50" s="118"/>
      <c r="AJ50" s="118"/>
      <c r="AK50" s="118"/>
      <c r="AL50" s="118"/>
      <c r="AM50" s="118"/>
      <c r="AN50" s="1235"/>
      <c r="AO50" s="118"/>
      <c r="AP50" s="118"/>
      <c r="AQ50" s="257"/>
      <c r="AR50" s="257"/>
      <c r="AS50" s="257"/>
      <c r="AT50" s="257"/>
    </row>
    <row r="51" spans="1:46" s="107" customFormat="1">
      <c r="A51" s="258"/>
      <c r="B51" s="247"/>
      <c r="C51" s="247"/>
      <c r="D51" s="247"/>
      <c r="E51" s="247"/>
      <c r="F51" s="247"/>
      <c r="G51" s="247"/>
      <c r="H51" s="247"/>
      <c r="I51" s="247"/>
      <c r="J51" s="247"/>
      <c r="K51" s="247"/>
      <c r="L51" s="247"/>
      <c r="M51" s="247"/>
      <c r="N51" s="247"/>
      <c r="O51" s="247"/>
      <c r="P51" s="247"/>
      <c r="Q51" s="248"/>
      <c r="R51" s="244"/>
      <c r="S51" s="259"/>
      <c r="T51" s="259"/>
      <c r="U51" s="259"/>
      <c r="V51" s="260"/>
      <c r="W51" s="1071"/>
      <c r="X51" s="1071"/>
      <c r="Y51" s="1071"/>
      <c r="Z51" s="1071"/>
      <c r="AA51" s="1071"/>
      <c r="AB51" s="1071"/>
      <c r="AC51" s="1071"/>
      <c r="AD51" s="1071"/>
      <c r="AE51" s="1071"/>
      <c r="AF51" s="119"/>
      <c r="AG51" s="119"/>
      <c r="AH51" s="119"/>
      <c r="AI51" s="119"/>
      <c r="AJ51" s="119"/>
      <c r="AK51" s="1234"/>
      <c r="AL51" s="119"/>
      <c r="AM51" s="119"/>
      <c r="AN51" s="1234"/>
      <c r="AO51" s="119"/>
      <c r="AP51" s="119"/>
      <c r="AQ51" s="261"/>
      <c r="AR51" s="261"/>
      <c r="AS51" s="261"/>
      <c r="AT51" s="261"/>
    </row>
    <row r="52" spans="1:46" ht="14.25">
      <c r="A52" s="1162" t="s">
        <v>409</v>
      </c>
      <c r="B52" s="226"/>
      <c r="C52" s="226"/>
      <c r="D52" s="226"/>
      <c r="E52" s="226"/>
      <c r="F52" s="227"/>
      <c r="G52" s="227"/>
      <c r="H52" s="227"/>
      <c r="I52" s="228"/>
      <c r="J52" s="228"/>
      <c r="K52" s="228"/>
      <c r="L52" s="228"/>
      <c r="M52" s="228"/>
      <c r="N52" s="228"/>
      <c r="O52" s="228"/>
      <c r="P52" s="228"/>
      <c r="Q52" s="229"/>
      <c r="R52" s="229"/>
      <c r="S52" s="226"/>
      <c r="T52" s="227"/>
      <c r="U52" s="227"/>
      <c r="V52" s="305"/>
      <c r="W52" s="1079"/>
      <c r="X52" s="1079"/>
      <c r="Y52" s="1079"/>
      <c r="Z52" s="1079"/>
      <c r="AA52" s="1079"/>
      <c r="AB52" s="1079"/>
      <c r="AC52" s="1079"/>
      <c r="AD52" s="1079"/>
      <c r="AE52" s="1079"/>
      <c r="AF52" s="26"/>
      <c r="AG52" s="26"/>
      <c r="AH52" s="26"/>
      <c r="AI52" s="26"/>
      <c r="AJ52" s="28"/>
      <c r="AK52" s="21"/>
      <c r="AL52" s="26"/>
      <c r="AM52" s="1218"/>
      <c r="AN52" s="21"/>
      <c r="AO52" s="26"/>
      <c r="AP52" s="1231"/>
      <c r="AQ52" s="26"/>
      <c r="AR52" s="26"/>
      <c r="AS52" s="26"/>
      <c r="AT52" s="26"/>
    </row>
    <row r="53" spans="1:46" outlineLevel="1">
      <c r="A53" s="262" t="s">
        <v>208</v>
      </c>
      <c r="B53" s="236"/>
      <c r="C53" s="236"/>
      <c r="D53" s="236"/>
      <c r="E53" s="236"/>
      <c r="F53" s="246"/>
      <c r="G53" s="246"/>
      <c r="H53" s="246"/>
      <c r="I53" s="253">
        <v>1.925</v>
      </c>
      <c r="J53" s="253">
        <v>1.9950000000000001</v>
      </c>
      <c r="K53" s="253">
        <v>1.915</v>
      </c>
      <c r="L53" s="253">
        <v>2.3250000000000002</v>
      </c>
      <c r="M53" s="253">
        <v>2.44</v>
      </c>
      <c r="N53" s="263">
        <v>2.3149999999999999</v>
      </c>
      <c r="O53" s="263">
        <v>2.605</v>
      </c>
      <c r="P53" s="264">
        <v>3.7050000000000001</v>
      </c>
      <c r="Q53" s="265">
        <v>5.2149999999999999</v>
      </c>
      <c r="R53" s="266">
        <v>12.24</v>
      </c>
      <c r="S53" s="264">
        <v>3.93</v>
      </c>
      <c r="T53" s="263">
        <v>4.9749999999999996</v>
      </c>
      <c r="U53" s="263">
        <v>6.09</v>
      </c>
      <c r="V53" s="267">
        <v>8.33</v>
      </c>
      <c r="W53" s="1072">
        <v>5.14</v>
      </c>
      <c r="X53" s="1072">
        <v>8.16</v>
      </c>
      <c r="Y53" s="1072">
        <v>10.68</v>
      </c>
      <c r="Z53" s="1072">
        <v>11.47</v>
      </c>
      <c r="AA53" s="1072">
        <v>9.9499999999999993</v>
      </c>
      <c r="AB53" s="1072">
        <v>10.01</v>
      </c>
      <c r="AC53" s="1072">
        <v>9.6199999999999992</v>
      </c>
      <c r="AD53" s="1072">
        <v>9.81</v>
      </c>
      <c r="AE53" s="1072">
        <v>13.73</v>
      </c>
      <c r="AF53" s="26"/>
      <c r="AG53" s="26"/>
      <c r="AH53" s="26"/>
      <c r="AI53" s="26"/>
      <c r="AJ53" s="28"/>
      <c r="AK53" s="21"/>
      <c r="AL53" s="26"/>
      <c r="AM53" s="1218"/>
      <c r="AN53" s="21"/>
      <c r="AO53" s="26"/>
      <c r="AP53" s="1231"/>
      <c r="AQ53" s="26"/>
      <c r="AR53" s="26"/>
      <c r="AS53" s="26"/>
      <c r="AT53" s="26"/>
    </row>
    <row r="54" spans="1:46" outlineLevel="1">
      <c r="A54" s="262" t="s">
        <v>209</v>
      </c>
      <c r="B54" s="236"/>
      <c r="C54" s="236"/>
      <c r="D54" s="236"/>
      <c r="E54" s="236"/>
      <c r="F54" s="246"/>
      <c r="G54" s="246"/>
      <c r="H54" s="246"/>
      <c r="I54" s="253"/>
      <c r="J54" s="253"/>
      <c r="K54" s="253"/>
      <c r="L54" s="253"/>
      <c r="M54" s="253"/>
      <c r="N54" s="263"/>
      <c r="O54" s="263"/>
      <c r="P54" s="264">
        <v>3.7</v>
      </c>
      <c r="Q54" s="265">
        <v>5.2050000000000001</v>
      </c>
      <c r="R54" s="266">
        <v>12.22</v>
      </c>
      <c r="S54" s="264">
        <v>3.92</v>
      </c>
      <c r="T54" s="263">
        <v>4.9649999999999999</v>
      </c>
      <c r="U54" s="263">
        <v>6.09</v>
      </c>
      <c r="V54" s="267">
        <v>8.33</v>
      </c>
      <c r="W54" s="1072">
        <v>5.13</v>
      </c>
      <c r="X54" s="1072">
        <v>8.15</v>
      </c>
      <c r="Y54" s="1072">
        <v>10.62</v>
      </c>
      <c r="Z54" s="1072">
        <v>11.44</v>
      </c>
      <c r="AA54" s="1072">
        <v>9.92</v>
      </c>
      <c r="AB54" s="1072">
        <v>9.99</v>
      </c>
      <c r="AC54" s="1072">
        <v>9.58</v>
      </c>
      <c r="AD54" s="1072">
        <v>9.7100000000000009</v>
      </c>
      <c r="AE54" s="1072">
        <v>13.63</v>
      </c>
      <c r="AF54" s="26"/>
      <c r="AG54" s="26"/>
      <c r="AH54" s="26"/>
      <c r="AI54" s="26"/>
      <c r="AJ54" s="28"/>
      <c r="AK54" s="21"/>
      <c r="AL54" s="26"/>
      <c r="AM54" s="1218"/>
      <c r="AN54" s="21"/>
      <c r="AO54" s="26"/>
      <c r="AP54" s="1231"/>
      <c r="AQ54" s="26"/>
      <c r="AR54" s="26"/>
      <c r="AS54" s="26"/>
      <c r="AT54" s="26"/>
    </row>
    <row r="55" spans="1:46" s="17" customFormat="1" outlineLevel="1">
      <c r="A55" s="13" t="s">
        <v>210</v>
      </c>
      <c r="B55" s="246"/>
      <c r="C55" s="246"/>
      <c r="D55" s="246"/>
      <c r="E55" s="246"/>
      <c r="F55" s="246"/>
      <c r="G55" s="246"/>
      <c r="H55" s="246"/>
      <c r="I55" s="253">
        <v>0.68</v>
      </c>
      <c r="J55" s="253">
        <v>0.72</v>
      </c>
      <c r="K55" s="253">
        <v>0.79</v>
      </c>
      <c r="L55" s="253">
        <v>0.875</v>
      </c>
      <c r="M55" s="253">
        <v>0.91500000000000004</v>
      </c>
      <c r="N55" s="263">
        <v>0.96</v>
      </c>
      <c r="O55" s="253">
        <v>1.25</v>
      </c>
      <c r="P55" s="253">
        <v>1.5</v>
      </c>
      <c r="Q55" s="268">
        <v>2.125</v>
      </c>
      <c r="R55" s="268">
        <v>2.375</v>
      </c>
      <c r="S55" s="241">
        <v>2.13</v>
      </c>
      <c r="T55" s="253">
        <v>2.375</v>
      </c>
      <c r="U55" s="253">
        <v>3</v>
      </c>
      <c r="V55" s="269">
        <v>3</v>
      </c>
      <c r="W55" s="1073">
        <v>3</v>
      </c>
      <c r="X55" s="1073">
        <v>4</v>
      </c>
      <c r="Y55" s="1073">
        <v>5</v>
      </c>
      <c r="Z55" s="1073">
        <v>5.5</v>
      </c>
      <c r="AA55" s="1073">
        <v>5.5</v>
      </c>
      <c r="AB55" s="1073">
        <v>6</v>
      </c>
      <c r="AC55" s="1073">
        <v>6.3</v>
      </c>
      <c r="AD55" s="1073">
        <v>6.8</v>
      </c>
      <c r="AE55" s="1073">
        <v>7</v>
      </c>
      <c r="AF55" s="33"/>
      <c r="AG55" s="33"/>
      <c r="AH55" s="33"/>
      <c r="AI55" s="33"/>
      <c r="AJ55" s="28"/>
      <c r="AK55" s="30"/>
      <c r="AL55" s="33"/>
      <c r="AM55" s="1218"/>
      <c r="AN55" s="30"/>
      <c r="AO55" s="33"/>
      <c r="AP55" s="1231"/>
      <c r="AQ55" s="33"/>
      <c r="AR55" s="33"/>
      <c r="AS55" s="33"/>
      <c r="AT55" s="33"/>
    </row>
    <row r="56" spans="1:46" outlineLevel="1">
      <c r="A56" s="13" t="s">
        <v>211</v>
      </c>
      <c r="B56" s="240"/>
      <c r="C56" s="240"/>
      <c r="D56" s="236"/>
      <c r="E56" s="236"/>
      <c r="F56" s="246"/>
      <c r="G56" s="246"/>
      <c r="H56" s="246"/>
      <c r="I56" s="270">
        <v>0.35299999999999998</v>
      </c>
      <c r="J56" s="270">
        <v>0.36200000000000004</v>
      </c>
      <c r="K56" s="270">
        <v>0.41299999999999998</v>
      </c>
      <c r="L56" s="270">
        <v>0.376</v>
      </c>
      <c r="M56" s="270">
        <v>0.376</v>
      </c>
      <c r="N56" s="270">
        <v>0.41399999999999998</v>
      </c>
      <c r="O56" s="96">
        <v>0.48</v>
      </c>
      <c r="P56" s="96">
        <v>0.40485829959514169</v>
      </c>
      <c r="Q56" s="244">
        <v>0.40699999999999997</v>
      </c>
      <c r="R56" s="244">
        <v>0.19435351882160393</v>
      </c>
      <c r="S56" s="271">
        <v>0.40699999999999997</v>
      </c>
      <c r="T56" s="96">
        <v>0.47699999999999998</v>
      </c>
      <c r="U56" s="96">
        <v>0.49299999999999999</v>
      </c>
      <c r="V56" s="96">
        <v>0.36</v>
      </c>
      <c r="W56" s="1065">
        <v>0.58399999999999996</v>
      </c>
      <c r="X56" s="1065">
        <v>0.49</v>
      </c>
      <c r="Y56" s="1065">
        <v>0.46816479400749067</v>
      </c>
      <c r="Z56" s="1065">
        <v>0.47951176983435045</v>
      </c>
      <c r="AA56" s="1065">
        <v>0.55276381909547745</v>
      </c>
      <c r="AB56" s="1065">
        <f>+AB55/AB53</f>
        <v>0.59940059940059942</v>
      </c>
      <c r="AC56" s="1065">
        <f>+AC55/AC53</f>
        <v>0.65488565488565487</v>
      </c>
      <c r="AD56" s="1065">
        <v>0.6931702344546381</v>
      </c>
      <c r="AE56" s="1065">
        <f>AE55/AE53</f>
        <v>0.50983248361252731</v>
      </c>
      <c r="AF56" s="26"/>
      <c r="AG56" s="26"/>
      <c r="AH56" s="26"/>
      <c r="AI56" s="26"/>
      <c r="AJ56" s="28"/>
      <c r="AK56" s="21"/>
      <c r="AL56" s="26"/>
      <c r="AM56" s="1218"/>
      <c r="AN56" s="21"/>
      <c r="AO56" s="26"/>
      <c r="AP56" s="1231"/>
      <c r="AQ56" s="26"/>
      <c r="AR56" s="26"/>
      <c r="AS56" s="26"/>
      <c r="AT56" s="26"/>
    </row>
    <row r="57" spans="1:46" outlineLevel="1">
      <c r="A57" s="13" t="s">
        <v>212</v>
      </c>
      <c r="B57" s="236"/>
      <c r="C57" s="236"/>
      <c r="D57" s="236"/>
      <c r="E57" s="236"/>
      <c r="F57" s="236"/>
      <c r="G57" s="236"/>
      <c r="H57" s="236"/>
      <c r="I57" s="96">
        <v>0.02</v>
      </c>
      <c r="J57" s="96">
        <v>2.2000000000000002E-2</v>
      </c>
      <c r="K57" s="96">
        <v>2.2000000000000002E-2</v>
      </c>
      <c r="L57" s="96">
        <v>2.6000000000000002E-2</v>
      </c>
      <c r="M57" s="96">
        <v>2.6000000000000002E-2</v>
      </c>
      <c r="N57" s="270">
        <v>2.7000000000000003E-2</v>
      </c>
      <c r="O57" s="272">
        <v>3.4000000000000002E-2</v>
      </c>
      <c r="P57" s="272">
        <v>3.3000000000000002E-2</v>
      </c>
      <c r="Q57" s="273">
        <v>3.3000000000000002E-2</v>
      </c>
      <c r="R57" s="274">
        <v>2.4E-2</v>
      </c>
      <c r="S57" s="271">
        <v>3.3000000000000002E-2</v>
      </c>
      <c r="T57" s="270">
        <v>2.4E-2</v>
      </c>
      <c r="U57" s="270">
        <v>2.7E-2</v>
      </c>
      <c r="V57" s="270">
        <v>3.5000000000000003E-2</v>
      </c>
      <c r="W57" s="1074">
        <v>3.6999999999999998E-2</v>
      </c>
      <c r="X57" s="1074">
        <v>3.3000000000000002E-2</v>
      </c>
      <c r="Y57" s="1074">
        <v>3.3783783783783786E-2</v>
      </c>
      <c r="Z57" s="1074">
        <v>3.4684997162136598E-2</v>
      </c>
      <c r="AA57" s="1074">
        <v>3.0726256983240222E-2</v>
      </c>
      <c r="AB57" s="1074">
        <v>3.0543677458766037E-2</v>
      </c>
      <c r="AC57" s="1074">
        <v>2.6392961876832845E-2</v>
      </c>
      <c r="AD57" s="1074">
        <v>2.9574218240334012E-2</v>
      </c>
      <c r="AE57" s="1074">
        <f t="shared" ref="AE57" si="0">AE55/AE65</f>
        <v>2.1739130434782608E-2</v>
      </c>
      <c r="AF57" s="275"/>
      <c r="AG57" s="275"/>
      <c r="AH57" s="275"/>
      <c r="AI57" s="275"/>
      <c r="AJ57" s="28"/>
      <c r="AK57" s="1233"/>
      <c r="AL57" s="275"/>
      <c r="AM57" s="1218"/>
      <c r="AN57" s="1233"/>
      <c r="AO57" s="275"/>
      <c r="AP57" s="1231"/>
      <c r="AQ57" s="26"/>
      <c r="AR57" s="26"/>
      <c r="AS57" s="26"/>
      <c r="AT57" s="26"/>
    </row>
    <row r="58" spans="1:46" ht="14.25" outlineLevel="1">
      <c r="A58" s="13" t="s">
        <v>175</v>
      </c>
      <c r="B58" s="236"/>
      <c r="C58" s="236"/>
      <c r="D58" s="236"/>
      <c r="E58" s="236"/>
      <c r="F58" s="246"/>
      <c r="G58" s="246"/>
      <c r="H58" s="246"/>
      <c r="I58" s="270"/>
      <c r="J58" s="270"/>
      <c r="K58" s="270"/>
      <c r="L58" s="270"/>
      <c r="M58" s="270"/>
      <c r="N58" s="270"/>
      <c r="O58" s="96"/>
      <c r="P58" s="225">
        <v>3.335</v>
      </c>
      <c r="Q58" s="268"/>
      <c r="R58" s="276"/>
      <c r="S58" s="241"/>
      <c r="T58" s="253">
        <v>20</v>
      </c>
      <c r="U58" s="253"/>
      <c r="V58" s="277"/>
      <c r="W58" s="1075"/>
      <c r="X58" s="1073">
        <v>5</v>
      </c>
      <c r="Y58" s="1075"/>
      <c r="Z58" s="1081"/>
      <c r="AA58" s="1075"/>
      <c r="AB58" s="1073">
        <v>6</v>
      </c>
      <c r="AC58" s="1073"/>
      <c r="AD58" s="1277"/>
      <c r="AE58" s="1073">
        <v>8</v>
      </c>
      <c r="AF58" s="26"/>
      <c r="AG58" s="26"/>
      <c r="AH58" s="26"/>
      <c r="AI58" s="26"/>
      <c r="AJ58" s="26"/>
      <c r="AK58" s="21"/>
      <c r="AL58" s="26"/>
      <c r="AM58" s="1218"/>
      <c r="AN58" s="21"/>
      <c r="AO58" s="26"/>
      <c r="AP58" s="1232"/>
      <c r="AQ58" s="26"/>
      <c r="AR58" s="26"/>
      <c r="AS58" s="26"/>
      <c r="AT58" s="26"/>
    </row>
    <row r="59" spans="1:46" s="17" customFormat="1" outlineLevel="1">
      <c r="A59" s="13" t="s">
        <v>200</v>
      </c>
      <c r="B59" s="246"/>
      <c r="C59" s="246"/>
      <c r="D59" s="246"/>
      <c r="E59" s="246"/>
      <c r="F59" s="246"/>
      <c r="G59" s="246"/>
      <c r="H59" s="246"/>
      <c r="I59" s="264">
        <v>3.085</v>
      </c>
      <c r="J59" s="264">
        <v>1.71</v>
      </c>
      <c r="K59" s="264">
        <v>1.92</v>
      </c>
      <c r="L59" s="264">
        <v>1.0149999999999999</v>
      </c>
      <c r="M59" s="264">
        <v>4.5650000000000004</v>
      </c>
      <c r="N59" s="264">
        <v>4.45</v>
      </c>
      <c r="O59" s="264">
        <v>4.46</v>
      </c>
      <c r="P59" s="264">
        <v>3.7349999999999999</v>
      </c>
      <c r="Q59" s="265">
        <v>3.5950000000000002</v>
      </c>
      <c r="R59" s="265">
        <v>1.68</v>
      </c>
      <c r="S59" s="530">
        <v>2.97</v>
      </c>
      <c r="T59" s="530">
        <v>2.44</v>
      </c>
      <c r="U59" s="531">
        <v>3.76</v>
      </c>
      <c r="V59" s="532">
        <v>3.9</v>
      </c>
      <c r="W59" s="1080">
        <v>11.32</v>
      </c>
      <c r="X59" s="1080">
        <v>7.98</v>
      </c>
      <c r="Y59" s="1080">
        <v>5.18</v>
      </c>
      <c r="Z59" s="1080">
        <v>10.559400230680508</v>
      </c>
      <c r="AA59" s="1080">
        <v>7.0349604221635884</v>
      </c>
      <c r="AB59" s="1080">
        <v>11.447844685751893</v>
      </c>
      <c r="AC59" s="1080">
        <v>13.927221948414653</v>
      </c>
      <c r="AD59" s="1072">
        <v>14.89</v>
      </c>
      <c r="AE59" s="1072">
        <v>15.53</v>
      </c>
      <c r="AF59" s="33"/>
      <c r="AG59" s="33"/>
      <c r="AH59" s="33"/>
      <c r="AI59" s="33"/>
      <c r="AJ59" s="33"/>
      <c r="AK59" s="30"/>
      <c r="AL59" s="33"/>
      <c r="AM59" s="33"/>
      <c r="AN59" s="30"/>
      <c r="AO59" s="33"/>
      <c r="AP59" s="30"/>
      <c r="AQ59" s="33"/>
      <c r="AR59" s="33"/>
      <c r="AS59" s="33"/>
      <c r="AT59" s="33"/>
    </row>
    <row r="60" spans="1:46" outlineLevel="1">
      <c r="A60" s="13" t="s">
        <v>133</v>
      </c>
      <c r="B60" s="240"/>
      <c r="C60" s="240"/>
      <c r="D60" s="240"/>
      <c r="E60" s="246"/>
      <c r="F60" s="240"/>
      <c r="G60" s="240"/>
      <c r="H60" s="240"/>
      <c r="I60" s="278">
        <v>10.85</v>
      </c>
      <c r="J60" s="278">
        <v>12.3</v>
      </c>
      <c r="K60" s="278">
        <v>16.75</v>
      </c>
      <c r="L60" s="278">
        <v>19.25</v>
      </c>
      <c r="M60" s="278">
        <v>22.1</v>
      </c>
      <c r="N60" s="279">
        <v>21</v>
      </c>
      <c r="O60" s="279">
        <v>16.75</v>
      </c>
      <c r="P60" s="279">
        <v>17.95</v>
      </c>
      <c r="Q60" s="280">
        <v>20.5</v>
      </c>
      <c r="R60" s="281">
        <v>27</v>
      </c>
      <c r="S60" s="246">
        <v>21</v>
      </c>
      <c r="T60" s="246">
        <v>27</v>
      </c>
      <c r="U60" s="246">
        <v>12</v>
      </c>
      <c r="V60" s="93">
        <v>20</v>
      </c>
      <c r="W60" s="1063">
        <v>21</v>
      </c>
      <c r="X60" s="1063">
        <v>24</v>
      </c>
      <c r="Y60" s="1063">
        <v>24</v>
      </c>
      <c r="Z60" s="1063">
        <v>28</v>
      </c>
      <c r="AA60" s="1063">
        <v>33</v>
      </c>
      <c r="AB60" s="1093">
        <v>42</v>
      </c>
      <c r="AC60" s="1093">
        <v>38</v>
      </c>
      <c r="AD60" s="1093">
        <v>44</v>
      </c>
      <c r="AE60" s="1429">
        <v>50</v>
      </c>
      <c r="AF60" s="26"/>
      <c r="AG60" s="26"/>
      <c r="AH60" s="26"/>
      <c r="AI60" s="26"/>
      <c r="AJ60" s="26"/>
      <c r="AK60" s="21"/>
      <c r="AL60" s="26"/>
      <c r="AM60" s="26"/>
      <c r="AN60" s="21"/>
      <c r="AO60" s="26"/>
      <c r="AP60" s="26"/>
      <c r="AQ60" s="26"/>
      <c r="AR60" s="26"/>
      <c r="AS60" s="26"/>
      <c r="AT60" s="26"/>
    </row>
    <row r="61" spans="1:46" outlineLevel="1">
      <c r="A61" s="15" t="s">
        <v>213</v>
      </c>
      <c r="B61" s="282"/>
      <c r="C61" s="282"/>
      <c r="D61" s="282"/>
      <c r="E61" s="250"/>
      <c r="F61" s="282"/>
      <c r="G61" s="282"/>
      <c r="H61" s="282"/>
      <c r="I61" s="279">
        <v>37.950000000000003</v>
      </c>
      <c r="J61" s="279">
        <v>28.5</v>
      </c>
      <c r="K61" s="279">
        <v>41.916666666666664</v>
      </c>
      <c r="L61" s="279">
        <v>34.416666666666664</v>
      </c>
      <c r="M61" s="279">
        <v>39.083333333333336</v>
      </c>
      <c r="N61" s="279">
        <v>28.333333333333332</v>
      </c>
      <c r="O61" s="279">
        <v>42.916666666666664</v>
      </c>
      <c r="P61" s="279">
        <v>50</v>
      </c>
      <c r="Q61" s="280">
        <v>88.5</v>
      </c>
      <c r="R61" s="281">
        <v>115</v>
      </c>
      <c r="S61" s="246">
        <v>89</v>
      </c>
      <c r="T61" s="246">
        <v>115</v>
      </c>
      <c r="U61" s="246">
        <v>97</v>
      </c>
      <c r="V61" s="93">
        <v>66.75</v>
      </c>
      <c r="W61" s="1063">
        <v>105.3</v>
      </c>
      <c r="X61" s="1184">
        <v>169.7</v>
      </c>
      <c r="Y61" s="1184">
        <v>148</v>
      </c>
      <c r="Z61" s="1184">
        <v>178</v>
      </c>
      <c r="AA61" s="1184">
        <v>178</v>
      </c>
      <c r="AB61" s="1184">
        <v>218.4</v>
      </c>
      <c r="AC61" s="1184">
        <v>208.4</v>
      </c>
      <c r="AD61" s="1184">
        <v>277.5</v>
      </c>
      <c r="AE61" s="1184">
        <v>354.2</v>
      </c>
      <c r="AF61" s="26"/>
      <c r="AG61" s="26"/>
      <c r="AH61" s="26"/>
      <c r="AI61" s="26"/>
      <c r="AJ61" s="26"/>
      <c r="AK61" s="21"/>
      <c r="AL61" s="26"/>
      <c r="AM61" s="26"/>
      <c r="AN61" s="26"/>
      <c r="AO61" s="26"/>
      <c r="AP61" s="26"/>
      <c r="AQ61" s="26"/>
      <c r="AR61" s="26"/>
      <c r="AS61" s="26"/>
      <c r="AT61" s="26"/>
    </row>
    <row r="62" spans="1:46" outlineLevel="1">
      <c r="A62" s="15" t="s">
        <v>214</v>
      </c>
      <c r="B62" s="282"/>
      <c r="C62" s="282"/>
      <c r="D62" s="282"/>
      <c r="E62" s="250"/>
      <c r="F62" s="282"/>
      <c r="G62" s="282"/>
      <c r="H62" s="282"/>
      <c r="I62" s="279">
        <v>37.950000000000003</v>
      </c>
      <c r="J62" s="279">
        <v>28</v>
      </c>
      <c r="K62" s="279">
        <v>40.333333333333336</v>
      </c>
      <c r="L62" s="279">
        <v>32.916666666666664</v>
      </c>
      <c r="M62" s="279">
        <v>36.5</v>
      </c>
      <c r="N62" s="279">
        <v>25.75</v>
      </c>
      <c r="O62" s="279">
        <v>39.083333333333336</v>
      </c>
      <c r="P62" s="279">
        <v>46.25</v>
      </c>
      <c r="Q62" s="280">
        <v>79.5</v>
      </c>
      <c r="R62" s="281">
        <v>111</v>
      </c>
      <c r="S62" s="246">
        <v>80</v>
      </c>
      <c r="T62" s="246">
        <v>111</v>
      </c>
      <c r="U62" s="246">
        <v>88</v>
      </c>
      <c r="V62" s="93">
        <v>59.5</v>
      </c>
      <c r="W62" s="1063">
        <v>93.45</v>
      </c>
      <c r="X62" s="1184">
        <v>152.1</v>
      </c>
      <c r="Y62" s="1184">
        <v>131</v>
      </c>
      <c r="Z62" s="1184">
        <v>158</v>
      </c>
      <c r="AA62" s="1184">
        <v>163</v>
      </c>
      <c r="AB62" s="1184">
        <v>200.9</v>
      </c>
      <c r="AC62" s="1184">
        <v>195.3</v>
      </c>
      <c r="AD62" s="1184">
        <v>248.6</v>
      </c>
      <c r="AE62" s="1184">
        <v>314.60000000000002</v>
      </c>
      <c r="AF62" s="26"/>
      <c r="AG62" s="26"/>
      <c r="AH62" s="26"/>
      <c r="AI62" s="26"/>
      <c r="AJ62" s="26"/>
      <c r="AK62" s="21"/>
      <c r="AL62" s="26"/>
      <c r="AM62" s="26"/>
      <c r="AN62" s="26"/>
      <c r="AO62" s="26"/>
      <c r="AP62" s="26"/>
      <c r="AQ62" s="26"/>
      <c r="AR62" s="26"/>
      <c r="AS62" s="26"/>
      <c r="AT62" s="26"/>
    </row>
    <row r="63" spans="1:46" outlineLevel="1">
      <c r="A63" s="15" t="s">
        <v>215</v>
      </c>
      <c r="B63" s="282"/>
      <c r="C63" s="282"/>
      <c r="D63" s="282"/>
      <c r="E63" s="250"/>
      <c r="F63" s="282"/>
      <c r="G63" s="282"/>
      <c r="H63" s="282"/>
      <c r="I63" s="278">
        <v>42.5</v>
      </c>
      <c r="J63" s="278">
        <v>41</v>
      </c>
      <c r="K63" s="278">
        <v>43.5</v>
      </c>
      <c r="L63" s="278">
        <v>43.833500000000001</v>
      </c>
      <c r="M63" s="278">
        <v>41.583500000000001</v>
      </c>
      <c r="N63" s="279">
        <v>43.833500000000001</v>
      </c>
      <c r="O63" s="279">
        <v>47.083500000000001</v>
      </c>
      <c r="P63" s="279">
        <v>52</v>
      </c>
      <c r="Q63" s="280">
        <v>88.5</v>
      </c>
      <c r="R63" s="281">
        <v>118</v>
      </c>
      <c r="S63" s="246">
        <v>89</v>
      </c>
      <c r="T63" s="246">
        <v>118</v>
      </c>
      <c r="U63" s="246">
        <v>134</v>
      </c>
      <c r="V63" s="93">
        <v>112.5</v>
      </c>
      <c r="W63" s="1063">
        <v>107</v>
      </c>
      <c r="X63" s="1184">
        <v>172.7</v>
      </c>
      <c r="Y63" s="1184">
        <v>177.4</v>
      </c>
      <c r="Z63" s="1184">
        <v>179.4</v>
      </c>
      <c r="AA63" s="1184">
        <v>194</v>
      </c>
      <c r="AB63" s="1184">
        <v>222.2</v>
      </c>
      <c r="AC63" s="1184">
        <v>301.8</v>
      </c>
      <c r="AD63" s="1184">
        <v>290</v>
      </c>
      <c r="AE63" s="1184">
        <v>375.8</v>
      </c>
      <c r="AF63" s="26"/>
      <c r="AG63" s="26"/>
      <c r="AH63" s="26"/>
      <c r="AI63" s="26"/>
      <c r="AJ63" s="26"/>
      <c r="AK63" s="26"/>
      <c r="AL63" s="26"/>
      <c r="AM63" s="26"/>
      <c r="AN63" s="26"/>
      <c r="AO63" s="26"/>
      <c r="AP63" s="26"/>
      <c r="AQ63" s="26"/>
      <c r="AR63" s="26"/>
      <c r="AS63" s="26"/>
      <c r="AT63" s="26"/>
    </row>
    <row r="64" spans="1:46" outlineLevel="1">
      <c r="A64" s="15" t="s">
        <v>216</v>
      </c>
      <c r="B64" s="282"/>
      <c r="C64" s="282"/>
      <c r="D64" s="282"/>
      <c r="E64" s="250"/>
      <c r="F64" s="282"/>
      <c r="G64" s="282"/>
      <c r="H64" s="282"/>
      <c r="I64" s="278">
        <v>26</v>
      </c>
      <c r="J64" s="278">
        <v>23.5</v>
      </c>
      <c r="K64" s="278">
        <v>25</v>
      </c>
      <c r="L64" s="278">
        <v>25.916499999999999</v>
      </c>
      <c r="M64" s="278">
        <v>27.083500000000001</v>
      </c>
      <c r="N64" s="279">
        <v>22.916499999999999</v>
      </c>
      <c r="O64" s="279">
        <v>26</v>
      </c>
      <c r="P64" s="279">
        <v>40.5</v>
      </c>
      <c r="Q64" s="280">
        <v>50</v>
      </c>
      <c r="R64" s="281">
        <v>84.5</v>
      </c>
      <c r="S64" s="246">
        <v>50</v>
      </c>
      <c r="T64" s="246">
        <v>84.5</v>
      </c>
      <c r="U64" s="246">
        <v>91</v>
      </c>
      <c r="V64" s="93">
        <v>48.6</v>
      </c>
      <c r="W64" s="1063">
        <v>55</v>
      </c>
      <c r="X64" s="1184">
        <v>96</v>
      </c>
      <c r="Y64" s="1184">
        <v>115.5</v>
      </c>
      <c r="Z64" s="1184">
        <v>138.30000000000001</v>
      </c>
      <c r="AA64" s="1184">
        <v>154</v>
      </c>
      <c r="AB64" s="1201">
        <v>170.9</v>
      </c>
      <c r="AC64" s="1184">
        <v>189.5</v>
      </c>
      <c r="AD64" s="1184">
        <v>171.8</v>
      </c>
      <c r="AE64" s="1184">
        <v>277</v>
      </c>
      <c r="AF64" s="26"/>
      <c r="AG64" s="26"/>
      <c r="AH64" s="26"/>
      <c r="AI64" s="26"/>
      <c r="AJ64" s="26"/>
      <c r="AK64" s="26"/>
      <c r="AL64" s="26"/>
      <c r="AM64" s="26"/>
      <c r="AN64" s="26"/>
      <c r="AO64" s="26"/>
      <c r="AP64" s="26"/>
      <c r="AQ64" s="26"/>
      <c r="AR64" s="26"/>
      <c r="AS64" s="26"/>
      <c r="AT64" s="26"/>
    </row>
    <row r="65" spans="1:46" outlineLevel="1">
      <c r="A65" s="15" t="s">
        <v>217</v>
      </c>
      <c r="B65" s="282"/>
      <c r="C65" s="282"/>
      <c r="D65" s="282"/>
      <c r="E65" s="250"/>
      <c r="F65" s="282"/>
      <c r="G65" s="282"/>
      <c r="H65" s="282"/>
      <c r="I65" s="278">
        <v>34.5</v>
      </c>
      <c r="J65" s="278">
        <v>33</v>
      </c>
      <c r="K65" s="278">
        <v>35.5</v>
      </c>
      <c r="L65" s="278">
        <v>33.5</v>
      </c>
      <c r="M65" s="278">
        <v>35.5</v>
      </c>
      <c r="N65" s="279">
        <v>35.5</v>
      </c>
      <c r="O65" s="279">
        <v>36.5</v>
      </c>
      <c r="P65" s="279">
        <v>46</v>
      </c>
      <c r="Q65" s="280">
        <v>64</v>
      </c>
      <c r="R65" s="281">
        <v>99</v>
      </c>
      <c r="S65" s="246">
        <v>64</v>
      </c>
      <c r="T65" s="246">
        <v>99</v>
      </c>
      <c r="U65" s="246">
        <v>113</v>
      </c>
      <c r="V65" s="93">
        <v>86.1</v>
      </c>
      <c r="W65" s="1063">
        <v>81</v>
      </c>
      <c r="X65" s="1184">
        <v>122.6</v>
      </c>
      <c r="Y65" s="1184">
        <v>148</v>
      </c>
      <c r="Z65" s="1184">
        <v>158.57</v>
      </c>
      <c r="AA65" s="1184">
        <v>179</v>
      </c>
      <c r="AB65" s="1201">
        <v>196.44</v>
      </c>
      <c r="AC65" s="1184">
        <v>238.7</v>
      </c>
      <c r="AD65" s="1184">
        <v>229.93</v>
      </c>
      <c r="AE65" s="1184">
        <v>322</v>
      </c>
      <c r="AF65" s="26"/>
      <c r="AG65" s="26"/>
      <c r="AH65" s="26"/>
      <c r="AI65" s="26"/>
      <c r="AJ65" s="26"/>
      <c r="AK65" s="26"/>
      <c r="AL65" s="26"/>
      <c r="AM65" s="26"/>
      <c r="AN65" s="26"/>
      <c r="AO65" s="26"/>
      <c r="AP65" s="26"/>
      <c r="AQ65" s="26"/>
      <c r="AR65" s="26"/>
      <c r="AS65" s="26"/>
      <c r="AT65" s="26"/>
    </row>
    <row r="66" spans="1:46" outlineLevel="1">
      <c r="A66" s="13" t="s">
        <v>218</v>
      </c>
      <c r="B66" s="240"/>
      <c r="C66" s="240"/>
      <c r="D66" s="240"/>
      <c r="E66" s="240"/>
      <c r="F66" s="240"/>
      <c r="G66" s="240"/>
      <c r="H66" s="240"/>
      <c r="I66" s="283">
        <v>1257.613104</v>
      </c>
      <c r="J66" s="283">
        <v>1257.613104</v>
      </c>
      <c r="K66" s="283">
        <v>1257.613104</v>
      </c>
      <c r="L66" s="283">
        <v>1257.613104</v>
      </c>
      <c r="M66" s="283">
        <v>1257.613104</v>
      </c>
      <c r="N66" s="283">
        <v>1257.613104</v>
      </c>
      <c r="O66" s="283">
        <v>1257.613104</v>
      </c>
      <c r="P66" s="283">
        <v>1257.613104</v>
      </c>
      <c r="Q66" s="284">
        <v>1257.613104</v>
      </c>
      <c r="R66" s="284">
        <v>1254.2108940000001</v>
      </c>
      <c r="S66" s="283">
        <v>1257.613104</v>
      </c>
      <c r="T66" s="283">
        <v>1254.2108940000001</v>
      </c>
      <c r="U66" s="283">
        <v>1220.7847039999999</v>
      </c>
      <c r="V66" s="285">
        <v>1219.099275</v>
      </c>
      <c r="W66" s="1076">
        <v>1215.9000000000001</v>
      </c>
      <c r="X66" s="1076">
        <v>1215.9000000000001</v>
      </c>
      <c r="Y66" s="1076">
        <v>1214.3</v>
      </c>
      <c r="Z66" s="1076">
        <v>1213.8</v>
      </c>
      <c r="AA66" s="1076">
        <v>1212.8</v>
      </c>
      <c r="AB66" s="1076">
        <v>1215.5999999999999</v>
      </c>
      <c r="AC66" s="1076">
        <v>1217.4000000000001</v>
      </c>
      <c r="AD66" s="1076">
        <v>1216.0999999999999</v>
      </c>
      <c r="AE66" s="1076">
        <v>1214.0999999999999</v>
      </c>
    </row>
    <row r="67" spans="1:46" outlineLevel="1">
      <c r="A67" s="16" t="s">
        <v>219</v>
      </c>
      <c r="B67" s="286"/>
      <c r="C67" s="286"/>
      <c r="D67" s="286"/>
      <c r="E67" s="286"/>
      <c r="F67" s="286"/>
      <c r="G67" s="286"/>
      <c r="H67" s="286"/>
      <c r="I67" s="287">
        <v>1257.613104</v>
      </c>
      <c r="J67" s="287">
        <v>1257.613104</v>
      </c>
      <c r="K67" s="287">
        <v>1257.613104</v>
      </c>
      <c r="L67" s="287">
        <v>1257.613104</v>
      </c>
      <c r="M67" s="287">
        <v>1257.613104</v>
      </c>
      <c r="N67" s="287">
        <v>1257.613104</v>
      </c>
      <c r="O67" s="287">
        <v>1257.613104</v>
      </c>
      <c r="P67" s="287">
        <v>1259.024322</v>
      </c>
      <c r="Q67" s="288">
        <v>1259.8829760000001</v>
      </c>
      <c r="R67" s="288">
        <v>1256.025654</v>
      </c>
      <c r="S67" s="287">
        <v>1259.8829760000001</v>
      </c>
      <c r="T67" s="287">
        <v>1256.025654</v>
      </c>
      <c r="U67" s="287">
        <v>1222.3052729999999</v>
      </c>
      <c r="V67" s="289">
        <v>1219.815398</v>
      </c>
      <c r="W67" s="1077">
        <v>1216.3</v>
      </c>
      <c r="X67" s="1077">
        <v>1217.3</v>
      </c>
      <c r="Y67" s="1077">
        <v>1217.3</v>
      </c>
      <c r="Z67" s="1077">
        <v>1215.5999999999999</v>
      </c>
      <c r="AA67" s="1077">
        <v>1214.4000000000001</v>
      </c>
      <c r="AB67" s="1077">
        <v>1216.5999999999999</v>
      </c>
      <c r="AC67" s="1077">
        <v>1218.7</v>
      </c>
      <c r="AD67" s="1077">
        <v>1216.8</v>
      </c>
      <c r="AE67" s="1077">
        <v>1215.8</v>
      </c>
    </row>
    <row r="68" spans="1:46">
      <c r="A68" s="13"/>
      <c r="B68" s="240"/>
      <c r="C68" s="240"/>
      <c r="D68" s="240"/>
      <c r="E68" s="240"/>
      <c r="F68" s="240"/>
      <c r="G68" s="240"/>
      <c r="H68" s="240"/>
      <c r="I68" s="283"/>
      <c r="J68" s="283"/>
      <c r="K68" s="283"/>
      <c r="L68" s="283"/>
      <c r="M68" s="283"/>
      <c r="N68" s="283"/>
      <c r="O68" s="283"/>
      <c r="P68" s="283"/>
      <c r="Q68" s="240"/>
      <c r="R68" s="240"/>
      <c r="S68" s="240"/>
      <c r="T68" s="240"/>
      <c r="U68" s="240"/>
      <c r="V68" s="13"/>
      <c r="W68" s="13"/>
      <c r="X68" s="13"/>
      <c r="Y68" s="13"/>
      <c r="Z68" s="13"/>
      <c r="AA68" s="13"/>
      <c r="AB68" s="530"/>
      <c r="AC68" s="530"/>
      <c r="AD68" s="530"/>
      <c r="AE68" s="530"/>
    </row>
    <row r="69" spans="1:46">
      <c r="A69" s="15" t="s">
        <v>463</v>
      </c>
      <c r="AE69" s="530"/>
    </row>
    <row r="70" spans="1:46">
      <c r="A70" s="15" t="s">
        <v>400</v>
      </c>
      <c r="AE70" s="1126"/>
    </row>
    <row r="71" spans="1:46">
      <c r="A71" s="15" t="s">
        <v>418</v>
      </c>
      <c r="B71" s="240"/>
      <c r="C71" s="240"/>
      <c r="D71" s="240"/>
      <c r="E71" s="240"/>
      <c r="F71" s="240"/>
      <c r="G71" s="240"/>
      <c r="H71" s="240"/>
      <c r="I71" s="283"/>
      <c r="J71" s="283"/>
      <c r="K71" s="283"/>
      <c r="L71" s="283"/>
      <c r="M71" s="283"/>
      <c r="N71" s="283"/>
      <c r="O71" s="283"/>
      <c r="P71" s="283"/>
      <c r="Q71" s="283"/>
      <c r="R71" s="283"/>
      <c r="S71" s="241"/>
      <c r="T71" s="241"/>
      <c r="U71" s="241"/>
      <c r="V71" s="13"/>
      <c r="W71" s="13"/>
      <c r="X71" s="13"/>
      <c r="Y71" s="13"/>
      <c r="Z71" s="13"/>
      <c r="AA71" s="13"/>
      <c r="AB71" s="530"/>
      <c r="AC71" s="530"/>
      <c r="AD71" s="530"/>
      <c r="AE71" s="1126"/>
    </row>
    <row r="72" spans="1:46">
      <c r="A72" s="15" t="s">
        <v>220</v>
      </c>
      <c r="B72" s="240"/>
      <c r="C72" s="240"/>
      <c r="D72" s="240"/>
      <c r="E72" s="240"/>
      <c r="F72" s="240"/>
      <c r="G72" s="240"/>
      <c r="H72" s="240"/>
      <c r="I72" s="240"/>
      <c r="J72" s="240"/>
      <c r="K72" s="240"/>
      <c r="L72" s="240"/>
      <c r="M72" s="240"/>
      <c r="N72" s="240"/>
      <c r="O72" s="240"/>
      <c r="P72" s="233"/>
      <c r="Q72" s="240"/>
      <c r="R72" s="240"/>
      <c r="S72" s="240"/>
      <c r="T72" s="240"/>
      <c r="U72" s="240"/>
      <c r="V72" s="13"/>
      <c r="W72" s="13"/>
      <c r="X72" s="13"/>
      <c r="Y72" s="13"/>
      <c r="Z72" s="13"/>
      <c r="AA72" s="13"/>
      <c r="AB72" s="1126"/>
      <c r="AC72" s="1126"/>
      <c r="AD72" s="1126"/>
      <c r="AE72" s="1126"/>
    </row>
    <row r="73" spans="1:46">
      <c r="A73" s="15" t="s">
        <v>465</v>
      </c>
      <c r="B73" s="240"/>
      <c r="C73" s="240"/>
      <c r="D73" s="240"/>
      <c r="E73" s="240"/>
      <c r="F73" s="240"/>
      <c r="G73" s="240"/>
      <c r="H73" s="240"/>
      <c r="I73" s="240"/>
      <c r="J73" s="240"/>
      <c r="K73" s="240"/>
      <c r="L73" s="240"/>
      <c r="M73" s="240"/>
      <c r="N73" s="240"/>
      <c r="O73" s="240"/>
      <c r="P73" s="233"/>
      <c r="Q73" s="240"/>
      <c r="R73" s="240"/>
      <c r="S73" s="240"/>
      <c r="T73" s="240"/>
      <c r="U73" s="240"/>
      <c r="V73" s="13"/>
      <c r="W73" s="13"/>
      <c r="X73" s="13"/>
      <c r="Y73" s="13"/>
      <c r="Z73" s="13"/>
      <c r="AA73" s="13"/>
      <c r="AB73" s="1126"/>
      <c r="AC73" s="1126"/>
      <c r="AD73" s="1126"/>
    </row>
    <row r="74" spans="1:46" ht="14.25">
      <c r="A74" s="12"/>
      <c r="B74" s="290"/>
      <c r="C74" s="290"/>
      <c r="D74" s="290"/>
      <c r="E74" s="290"/>
      <c r="F74" s="290"/>
      <c r="G74" s="290"/>
      <c r="H74" s="290"/>
      <c r="I74" s="291"/>
      <c r="J74" s="291"/>
      <c r="K74" s="291"/>
      <c r="L74" s="291"/>
      <c r="M74" s="291"/>
      <c r="N74" s="291"/>
      <c r="O74" s="291"/>
      <c r="P74" s="291"/>
      <c r="Q74" s="291"/>
      <c r="R74" s="291"/>
      <c r="S74" s="291"/>
      <c r="T74" s="291"/>
      <c r="U74" s="291"/>
      <c r="V74" s="36"/>
      <c r="W74" s="36"/>
      <c r="X74" s="36"/>
      <c r="Y74" s="36"/>
      <c r="Z74" s="36"/>
      <c r="AA74" s="36"/>
    </row>
    <row r="75" spans="1:46" ht="14.25">
      <c r="A75" s="12"/>
      <c r="B75" s="290"/>
      <c r="C75" s="290"/>
      <c r="D75" s="290"/>
      <c r="E75" s="290"/>
      <c r="F75" s="290"/>
      <c r="G75" s="290"/>
      <c r="H75" s="290"/>
      <c r="I75" s="291"/>
      <c r="J75" s="291"/>
      <c r="K75" s="291"/>
      <c r="L75" s="291"/>
      <c r="M75" s="291"/>
      <c r="N75" s="291"/>
      <c r="O75" s="291"/>
      <c r="P75" s="291"/>
      <c r="Q75" s="291"/>
      <c r="R75" s="291"/>
      <c r="S75" s="291"/>
      <c r="T75" s="291"/>
      <c r="U75" s="291"/>
      <c r="V75" s="36"/>
      <c r="W75" s="36"/>
      <c r="X75" s="36"/>
      <c r="Y75" s="36"/>
      <c r="Z75" s="36"/>
      <c r="AA75" s="36"/>
      <c r="AB75" s="26"/>
      <c r="AC75" s="26"/>
      <c r="AD75" s="1276"/>
      <c r="AE75" s="1276"/>
    </row>
    <row r="76" spans="1:46" ht="14.25">
      <c r="A76" s="12"/>
      <c r="B76" s="292"/>
      <c r="C76" s="292"/>
      <c r="D76" s="292"/>
      <c r="E76" s="292"/>
      <c r="F76" s="293"/>
      <c r="G76" s="293"/>
      <c r="H76" s="293"/>
      <c r="I76" s="291"/>
      <c r="J76" s="291"/>
      <c r="K76" s="291"/>
      <c r="L76" s="291"/>
      <c r="M76" s="291"/>
      <c r="N76" s="291"/>
      <c r="O76" s="291"/>
      <c r="P76" s="291"/>
      <c r="Q76" s="291"/>
      <c r="R76" s="291"/>
      <c r="S76" s="291"/>
      <c r="T76" s="291"/>
      <c r="U76" s="291"/>
      <c r="V76" s="36"/>
      <c r="W76" s="36"/>
      <c r="X76" s="36"/>
      <c r="Y76" s="36"/>
      <c r="Z76" s="36"/>
      <c r="AA76" s="36"/>
      <c r="AB76" s="33"/>
      <c r="AC76" s="33"/>
      <c r="AD76" s="33"/>
      <c r="AE76" s="33"/>
      <c r="AF76" s="26"/>
      <c r="AG76" s="26"/>
      <c r="AH76" s="26"/>
      <c r="AI76" s="26"/>
      <c r="AJ76" s="26"/>
      <c r="AK76" s="26"/>
      <c r="AL76" s="26"/>
      <c r="AM76" s="26"/>
      <c r="AN76" s="26"/>
      <c r="AO76" s="26"/>
      <c r="AP76" s="26"/>
    </row>
    <row r="77" spans="1:46" ht="14.25">
      <c r="A77" s="12"/>
      <c r="B77" s="17"/>
      <c r="C77" s="17"/>
      <c r="D77" s="17"/>
      <c r="E77" s="17"/>
      <c r="F77" s="17"/>
      <c r="G77" s="17"/>
      <c r="H77" s="17"/>
      <c r="I77" s="17"/>
      <c r="J77" s="17"/>
      <c r="K77" s="17"/>
      <c r="L77" s="17"/>
      <c r="M77" s="17"/>
      <c r="N77" s="17"/>
      <c r="O77" s="17"/>
      <c r="P77" s="17"/>
      <c r="Q77" s="17"/>
      <c r="R77" s="17"/>
      <c r="S77" s="17"/>
      <c r="T77" s="17"/>
      <c r="U77" s="17"/>
      <c r="V77" s="36"/>
      <c r="W77" s="36"/>
      <c r="X77" s="36"/>
      <c r="Y77" s="36"/>
      <c r="Z77" s="36"/>
      <c r="AA77" s="36"/>
      <c r="AB77" s="261"/>
      <c r="AC77" s="261"/>
      <c r="AD77" s="261"/>
      <c r="AE77" s="261"/>
      <c r="AF77" s="33"/>
      <c r="AG77" s="33"/>
      <c r="AH77" s="33"/>
      <c r="AI77" s="33"/>
      <c r="AJ77" s="33"/>
      <c r="AK77" s="33"/>
      <c r="AL77" s="33"/>
      <c r="AM77" s="33"/>
      <c r="AN77" s="33"/>
      <c r="AO77" s="33"/>
      <c r="AP77" s="33"/>
    </row>
    <row r="78" spans="1:46" s="18" customFormat="1" ht="14.25">
      <c r="A78" s="12"/>
      <c r="B78" s="107"/>
      <c r="C78" s="107"/>
      <c r="D78" s="107"/>
      <c r="E78" s="107"/>
      <c r="F78" s="107"/>
      <c r="G78" s="107"/>
      <c r="H78" s="107"/>
      <c r="I78" s="107"/>
      <c r="J78" s="107"/>
      <c r="K78" s="107"/>
      <c r="L78" s="107"/>
      <c r="M78" s="107"/>
      <c r="N78" s="107"/>
      <c r="O78" s="107"/>
      <c r="P78" s="107"/>
      <c r="Q78" s="107"/>
      <c r="R78" s="107"/>
      <c r="S78" s="107"/>
      <c r="T78" s="107"/>
      <c r="U78" s="107"/>
      <c r="V78" s="36"/>
      <c r="W78" s="36"/>
      <c r="X78" s="36"/>
      <c r="Y78" s="36"/>
      <c r="Z78" s="36"/>
      <c r="AA78" s="36"/>
      <c r="AB78" s="118"/>
      <c r="AC78" s="118"/>
      <c r="AD78" s="118"/>
      <c r="AE78" s="118"/>
      <c r="AF78" s="261"/>
      <c r="AG78" s="261"/>
      <c r="AH78" s="261"/>
      <c r="AI78" s="257"/>
      <c r="AJ78" s="257"/>
      <c r="AK78" s="257"/>
      <c r="AL78" s="257"/>
      <c r="AM78" s="261"/>
      <c r="AN78" s="261"/>
      <c r="AO78" s="261"/>
      <c r="AP78" s="261"/>
      <c r="AQ78" s="257"/>
      <c r="AR78" s="257"/>
      <c r="AS78" s="257"/>
      <c r="AT78" s="257"/>
    </row>
    <row r="79" spans="1:46" s="18" customFormat="1">
      <c r="V79" s="36"/>
      <c r="W79" s="36"/>
      <c r="X79" s="36"/>
      <c r="Y79" s="36"/>
      <c r="Z79" s="36"/>
      <c r="AA79" s="36"/>
      <c r="AB79" s="118"/>
      <c r="AC79" s="118"/>
      <c r="AD79" s="118"/>
      <c r="AE79" s="118"/>
      <c r="AF79" s="118"/>
      <c r="AG79" s="118"/>
      <c r="AH79" s="118"/>
      <c r="AI79" s="118"/>
      <c r="AJ79" s="118"/>
      <c r="AK79" s="118"/>
      <c r="AL79" s="118"/>
      <c r="AM79" s="118"/>
      <c r="AN79" s="118"/>
      <c r="AO79" s="118"/>
      <c r="AP79" s="118"/>
      <c r="AQ79" s="257"/>
      <c r="AR79" s="257"/>
      <c r="AS79" s="257"/>
      <c r="AT79" s="257"/>
    </row>
    <row r="80" spans="1:46" s="18" customFormat="1">
      <c r="V80" s="294"/>
      <c r="W80" s="294"/>
      <c r="X80" s="294"/>
      <c r="Y80" s="294"/>
      <c r="Z80" s="294"/>
      <c r="AA80" s="294"/>
      <c r="AB80" s="118"/>
      <c r="AC80" s="118"/>
      <c r="AD80" s="118"/>
      <c r="AE80" s="118"/>
      <c r="AF80" s="118"/>
      <c r="AG80" s="118"/>
      <c r="AH80" s="118"/>
      <c r="AI80" s="118"/>
      <c r="AJ80" s="118"/>
      <c r="AK80" s="118"/>
      <c r="AL80" s="118"/>
      <c r="AM80" s="118"/>
      <c r="AN80" s="118"/>
      <c r="AO80" s="118"/>
      <c r="AP80" s="118"/>
      <c r="AQ80" s="257"/>
      <c r="AR80" s="257"/>
      <c r="AS80" s="257"/>
      <c r="AT80" s="257"/>
    </row>
    <row r="81" spans="1:249" s="18" customFormat="1">
      <c r="V81" s="118"/>
      <c r="W81" s="118"/>
      <c r="X81" s="118"/>
      <c r="Y81" s="118"/>
      <c r="Z81" s="118"/>
      <c r="AA81" s="118"/>
      <c r="AB81" s="118"/>
      <c r="AC81" s="118"/>
      <c r="AD81" s="118"/>
      <c r="AE81" s="118"/>
      <c r="AF81" s="118"/>
      <c r="AG81" s="118"/>
      <c r="AH81" s="118"/>
      <c r="AI81" s="118"/>
      <c r="AJ81" s="118"/>
      <c r="AK81" s="118"/>
      <c r="AL81" s="118"/>
      <c r="AM81" s="118"/>
      <c r="AN81" s="118"/>
      <c r="AO81" s="118"/>
      <c r="AP81" s="118"/>
      <c r="AQ81" s="257"/>
      <c r="AR81" s="257"/>
      <c r="AS81" s="257"/>
      <c r="AT81" s="257"/>
    </row>
    <row r="82" spans="1:249" s="18" customFormat="1">
      <c r="V82" s="118"/>
      <c r="W82" s="118"/>
      <c r="X82" s="118"/>
      <c r="Y82" s="118"/>
      <c r="Z82" s="118"/>
      <c r="AA82" s="118"/>
      <c r="AB82" s="7"/>
      <c r="AC82" s="7"/>
      <c r="AD82" s="7"/>
      <c r="AE82" s="7"/>
      <c r="AF82" s="118"/>
      <c r="AG82" s="118"/>
      <c r="AH82" s="118"/>
      <c r="AI82" s="118"/>
      <c r="AJ82" s="118"/>
      <c r="AK82" s="118"/>
      <c r="AL82" s="118"/>
      <c r="AM82" s="118"/>
      <c r="AN82" s="118"/>
      <c r="AO82" s="118"/>
      <c r="AP82" s="118"/>
      <c r="AQ82" s="257"/>
      <c r="AR82" s="257"/>
      <c r="AS82" s="257"/>
      <c r="AT82" s="257"/>
    </row>
    <row r="83" spans="1:249" s="18" customForma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119"/>
      <c r="AC83" s="119"/>
      <c r="AD83" s="119"/>
      <c r="AE83" s="119"/>
      <c r="AF83" s="7"/>
      <c r="AG83" s="7"/>
      <c r="AH83" s="7"/>
      <c r="AI83" s="7"/>
      <c r="AJ83" s="7"/>
      <c r="AK83" s="7"/>
      <c r="AL83" s="7"/>
      <c r="AM83" s="7"/>
      <c r="AN83" s="7"/>
      <c r="AO83" s="7"/>
      <c r="AP83" s="7"/>
      <c r="AQ83" s="7"/>
      <c r="AR83" s="7"/>
      <c r="AS83" s="7"/>
      <c r="AT83" s="7"/>
      <c r="AU83" s="7"/>
      <c r="AV83" s="7"/>
      <c r="AW83" s="7"/>
      <c r="AX83" s="7"/>
      <c r="AY83" s="7"/>
      <c r="AZ83" s="98"/>
      <c r="BA83" s="7"/>
      <c r="BB83" s="7"/>
      <c r="BC83" s="98"/>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98"/>
      <c r="CX83" s="7"/>
      <c r="CY83" s="7"/>
      <c r="CZ83" s="98"/>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98"/>
      <c r="EU83" s="7"/>
      <c r="EV83" s="7"/>
      <c r="EW83" s="98"/>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98"/>
      <c r="GR83" s="7"/>
      <c r="GS83" s="7"/>
      <c r="GT83" s="98"/>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98"/>
      <c r="IO83" s="7"/>
    </row>
    <row r="84" spans="1:249" s="107" customFormat="1">
      <c r="V84" s="119"/>
      <c r="W84" s="119"/>
      <c r="X84" s="119"/>
      <c r="Y84" s="119"/>
      <c r="Z84" s="119"/>
      <c r="AA84" s="119"/>
      <c r="AB84" s="7"/>
      <c r="AC84" s="7"/>
      <c r="AD84" s="7"/>
      <c r="AE84" s="7"/>
      <c r="AF84" s="119"/>
      <c r="AG84" s="119"/>
      <c r="AH84" s="119"/>
      <c r="AI84" s="119"/>
      <c r="AJ84" s="119"/>
      <c r="AK84" s="119"/>
      <c r="AL84" s="119"/>
      <c r="AM84" s="119"/>
      <c r="AN84" s="119"/>
      <c r="AO84" s="119"/>
      <c r="AP84" s="119"/>
      <c r="AQ84" s="261"/>
      <c r="AR84" s="261"/>
      <c r="AS84" s="261"/>
      <c r="AT84" s="261"/>
    </row>
    <row r="87" spans="1:249">
      <c r="AB87" s="17"/>
      <c r="AC87" s="17"/>
      <c r="AD87" s="17"/>
      <c r="AE87" s="17"/>
    </row>
    <row r="88" spans="1:249">
      <c r="A88" s="17"/>
      <c r="B88" s="17"/>
      <c r="C88" s="17"/>
      <c r="D88" s="17"/>
      <c r="E88" s="17"/>
      <c r="F88" s="17"/>
      <c r="G88" s="17"/>
      <c r="H88" s="17"/>
      <c r="I88" s="17"/>
      <c r="J88" s="17"/>
      <c r="K88" s="17"/>
      <c r="L88" s="17"/>
      <c r="M88" s="17"/>
      <c r="N88" s="17"/>
      <c r="O88" s="17"/>
      <c r="P88" s="17"/>
      <c r="Q88" s="17"/>
      <c r="R88" s="17"/>
      <c r="S88" s="17"/>
      <c r="T88" s="17"/>
      <c r="U88" s="17"/>
      <c r="AB88" s="26"/>
      <c r="AC88" s="26"/>
      <c r="AD88" s="26"/>
      <c r="AE88" s="26"/>
      <c r="AF88" s="17"/>
      <c r="AG88" s="17"/>
      <c r="AH88" s="17"/>
      <c r="AM88" s="17"/>
      <c r="AN88" s="17"/>
      <c r="AO88" s="17"/>
      <c r="AP88" s="17"/>
    </row>
    <row r="89" spans="1:249">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row>
    <row r="90" spans="1:249">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row>
    <row r="91" spans="1:249">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row>
    <row r="92" spans="1:249">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row>
    <row r="93" spans="1:249">
      <c r="V93" s="26"/>
      <c r="W93" s="26"/>
      <c r="X93" s="26"/>
      <c r="Y93" s="26"/>
      <c r="Z93" s="26"/>
      <c r="AA93" s="26"/>
      <c r="AB93" s="33"/>
      <c r="AC93" s="33"/>
      <c r="AD93" s="33"/>
      <c r="AE93" s="33"/>
      <c r="AF93" s="26"/>
      <c r="AG93" s="26"/>
      <c r="AH93" s="26"/>
      <c r="AI93" s="26"/>
      <c r="AJ93" s="26"/>
      <c r="AK93" s="26"/>
      <c r="AL93" s="26"/>
      <c r="AM93" s="26"/>
      <c r="AN93" s="26"/>
      <c r="AO93" s="26"/>
      <c r="AP93" s="26"/>
      <c r="AQ93" s="26"/>
      <c r="AR93" s="26"/>
      <c r="AS93" s="26"/>
      <c r="AT93" s="26"/>
    </row>
    <row r="94" spans="1:249" s="17" customFormat="1">
      <c r="V94" s="33"/>
      <c r="W94" s="33"/>
      <c r="X94" s="33"/>
      <c r="Y94" s="33"/>
      <c r="Z94" s="33"/>
      <c r="AA94" s="33"/>
      <c r="AB94" s="26"/>
      <c r="AC94" s="26"/>
      <c r="AD94" s="26"/>
      <c r="AE94" s="26"/>
      <c r="AF94" s="33"/>
      <c r="AG94" s="33"/>
      <c r="AH94" s="33"/>
      <c r="AI94" s="33"/>
      <c r="AJ94" s="33"/>
      <c r="AK94" s="33"/>
      <c r="AL94" s="33"/>
      <c r="AM94" s="33"/>
      <c r="AN94" s="33"/>
      <c r="AO94" s="33"/>
      <c r="AP94" s="33"/>
      <c r="AQ94" s="33"/>
      <c r="AR94" s="33"/>
      <c r="AS94" s="33"/>
      <c r="AT94" s="33"/>
    </row>
    <row r="95" spans="1:249">
      <c r="V95" s="26"/>
      <c r="W95" s="26"/>
      <c r="X95" s="26"/>
      <c r="Y95" s="26"/>
      <c r="Z95" s="26"/>
      <c r="AA95" s="26"/>
      <c r="AB95" s="26"/>
      <c r="AC95" s="26"/>
      <c r="AD95" s="26"/>
      <c r="AE95" s="26"/>
      <c r="AF95" s="26"/>
      <c r="AG95" s="26"/>
      <c r="AH95" s="26"/>
      <c r="AI95" s="26"/>
      <c r="AJ95" s="26"/>
      <c r="AK95" s="26"/>
      <c r="AL95" s="26"/>
      <c r="AM95" s="26"/>
      <c r="AN95" s="26"/>
      <c r="AO95" s="26"/>
      <c r="AP95" s="26"/>
    </row>
    <row r="96" spans="1:249">
      <c r="V96" s="26"/>
      <c r="W96" s="26"/>
      <c r="X96" s="26"/>
      <c r="Y96" s="26"/>
      <c r="Z96" s="26"/>
      <c r="AA96" s="26"/>
      <c r="AF96" s="26"/>
      <c r="AG96" s="26"/>
      <c r="AH96" s="26"/>
      <c r="AI96" s="26"/>
      <c r="AJ96" s="26"/>
      <c r="AK96" s="26"/>
      <c r="AL96" s="26"/>
      <c r="AM96" s="26"/>
      <c r="AN96" s="26"/>
      <c r="AO96" s="26"/>
      <c r="AP96" s="26"/>
    </row>
  </sheetData>
  <pageMargins left="0.74803149606299213" right="0.74803149606299213" top="0.98425196850393704" bottom="0.98425196850393704" header="0.51181102362204722" footer="0.51181102362204722"/>
  <pageSetup paperSize="9" scale="65" orientation="portrait" r:id="rId1"/>
  <headerFooter alignWithMargins="0"/>
  <colBreaks count="2" manualBreakCount="2">
    <brk id="24" max="1048575" man="1"/>
    <brk id="40" max="1048575" man="1"/>
  </colBreaks>
  <ignoredErrors>
    <ignoredError sqref="V14:V15" 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I65522"/>
  <sheetViews>
    <sheetView showGridLines="0" zoomScaleNormal="100" workbookViewId="0"/>
  </sheetViews>
  <sheetFormatPr defaultRowHeight="15" customHeight="1" outlineLevelCol="1"/>
  <cols>
    <col min="1" max="1" width="68.5703125" style="561" customWidth="1"/>
    <col min="2" max="4" width="10.7109375" style="558" hidden="1" customWidth="1" outlineLevel="1"/>
    <col min="5" max="5" width="10.7109375" style="558" hidden="1" customWidth="1" outlineLevel="1" collapsed="1"/>
    <col min="6" max="6" width="10.7109375" style="558" hidden="1" customWidth="1" outlineLevel="1"/>
    <col min="7" max="7" width="10.7109375" style="558" customWidth="1" collapsed="1"/>
    <col min="8" max="11" width="10.7109375" style="558" customWidth="1"/>
    <col min="12" max="23" width="11.28515625" style="1" customWidth="1"/>
    <col min="24" max="54" width="9.7109375" style="1" customWidth="1"/>
    <col min="55" max="16384" width="9.140625" style="1"/>
  </cols>
  <sheetData>
    <row r="1" spans="1:13" ht="15" customHeight="1">
      <c r="A1" s="549" t="s">
        <v>232</v>
      </c>
      <c r="B1" s="554"/>
      <c r="C1" s="554"/>
      <c r="D1" s="554"/>
      <c r="E1" s="554"/>
      <c r="F1" s="554"/>
      <c r="G1" s="885"/>
      <c r="H1" s="1180"/>
      <c r="I1" s="1180"/>
      <c r="J1" s="1180"/>
      <c r="K1" s="1180"/>
      <c r="L1" s="555"/>
    </row>
    <row r="2" spans="1:13" ht="15" customHeight="1">
      <c r="A2" s="549" t="s">
        <v>316</v>
      </c>
      <c r="B2" s="554"/>
      <c r="C2" s="554"/>
      <c r="D2" s="554"/>
      <c r="E2" s="554"/>
      <c r="F2" s="794"/>
      <c r="G2" s="885"/>
      <c r="H2" s="885"/>
      <c r="I2" s="1180"/>
      <c r="J2" s="1180"/>
      <c r="K2" s="1180"/>
      <c r="L2" s="1332"/>
      <c r="M2" s="556"/>
    </row>
    <row r="3" spans="1:13" s="556" customFormat="1" ht="15.75">
      <c r="A3" s="548" t="s">
        <v>325</v>
      </c>
      <c r="B3" s="795">
        <v>2008</v>
      </c>
      <c r="C3" s="795">
        <v>2009</v>
      </c>
      <c r="D3" s="795">
        <v>2010</v>
      </c>
      <c r="E3" s="795">
        <v>2011</v>
      </c>
      <c r="F3" s="795">
        <v>2012</v>
      </c>
      <c r="G3" s="795">
        <v>2013</v>
      </c>
      <c r="H3" s="1084">
        <v>2014</v>
      </c>
      <c r="I3" s="1084">
        <v>2015</v>
      </c>
      <c r="J3" s="1084">
        <v>2016</v>
      </c>
      <c r="K3" s="1084">
        <v>2017</v>
      </c>
      <c r="L3" s="1430"/>
    </row>
    <row r="4" spans="1:13" s="556" customFormat="1" ht="15" customHeight="1">
      <c r="A4" s="550" t="s">
        <v>233</v>
      </c>
      <c r="B4" s="1085"/>
      <c r="C4" s="1086"/>
      <c r="D4" s="1086"/>
      <c r="E4" s="1086"/>
      <c r="F4" s="1086"/>
      <c r="G4" s="1086"/>
      <c r="H4" s="1086"/>
      <c r="I4" s="1086"/>
      <c r="J4" s="1086"/>
      <c r="K4" s="1086"/>
    </row>
    <row r="5" spans="1:13" s="556" customFormat="1" ht="15" customHeight="1">
      <c r="A5" s="550" t="s">
        <v>234</v>
      </c>
      <c r="B5" s="1086"/>
      <c r="C5" s="1086"/>
      <c r="D5" s="1086">
        <v>70490</v>
      </c>
      <c r="E5" s="1086">
        <v>82274</v>
      </c>
      <c r="F5" s="1086">
        <v>91417</v>
      </c>
      <c r="G5" s="1086">
        <v>84803</v>
      </c>
      <c r="H5" s="1086">
        <v>94614</v>
      </c>
      <c r="I5" s="1279">
        <v>99869</v>
      </c>
      <c r="J5" s="1279">
        <v>102420</v>
      </c>
      <c r="K5" s="1279">
        <v>117833</v>
      </c>
    </row>
    <row r="6" spans="1:13" s="556" customFormat="1" ht="15" customHeight="1">
      <c r="A6" s="550" t="s">
        <v>235</v>
      </c>
      <c r="B6" s="1086"/>
      <c r="C6" s="1086"/>
      <c r="D6" s="1086"/>
      <c r="E6" s="1086"/>
      <c r="F6" s="1086"/>
      <c r="G6" s="1086"/>
      <c r="H6" s="1086"/>
      <c r="I6" s="1279"/>
      <c r="J6" s="1279"/>
      <c r="K6" s="1279"/>
    </row>
    <row r="7" spans="1:13" s="558" customFormat="1" ht="15" customHeight="1">
      <c r="A7" s="550" t="s">
        <v>236</v>
      </c>
      <c r="B7" s="1085"/>
      <c r="D7" s="1086">
        <v>41466</v>
      </c>
      <c r="E7" s="1086">
        <v>48032</v>
      </c>
      <c r="F7" s="1086">
        <v>53635</v>
      </c>
      <c r="G7" s="1086">
        <v>49079</v>
      </c>
      <c r="H7" s="1086">
        <v>56460</v>
      </c>
      <c r="I7" s="1279">
        <v>56051</v>
      </c>
      <c r="J7" s="1279">
        <v>56276</v>
      </c>
      <c r="K7" s="1279">
        <v>66594</v>
      </c>
    </row>
    <row r="8" spans="1:13" ht="15" customHeight="1">
      <c r="A8" s="550" t="s">
        <v>237</v>
      </c>
      <c r="B8" s="1086"/>
      <c r="C8" s="1086"/>
      <c r="D8" s="1086">
        <v>14699</v>
      </c>
      <c r="E8" s="1086">
        <v>15910</v>
      </c>
      <c r="F8" s="1086">
        <v>18108</v>
      </c>
      <c r="G8" s="1086">
        <v>18274</v>
      </c>
      <c r="H8" s="1086">
        <v>20826</v>
      </c>
      <c r="I8" s="1279">
        <v>23619</v>
      </c>
      <c r="J8" s="1279">
        <v>26046</v>
      </c>
      <c r="K8" s="1279">
        <v>26720</v>
      </c>
    </row>
    <row r="9" spans="1:13" s="558" customFormat="1" ht="15" customHeight="1">
      <c r="A9" s="550" t="s">
        <v>238</v>
      </c>
      <c r="B9" s="1086">
        <v>7097</v>
      </c>
      <c r="C9" s="1086">
        <v>5819</v>
      </c>
      <c r="D9" s="1086">
        <v>4489</v>
      </c>
      <c r="E9" s="1086">
        <v>5913</v>
      </c>
      <c r="F9" s="1086">
        <v>7182</v>
      </c>
      <c r="G9" s="1086">
        <v>7853</v>
      </c>
      <c r="H9" s="1086">
        <v>7919</v>
      </c>
      <c r="I9" s="1279">
        <v>8658</v>
      </c>
      <c r="J9" s="1279">
        <v>8980</v>
      </c>
      <c r="K9" s="1279">
        <v>9636</v>
      </c>
    </row>
    <row r="10" spans="1:13" s="558" customFormat="1" ht="15" customHeight="1">
      <c r="A10" s="550" t="s">
        <v>239</v>
      </c>
      <c r="B10" s="1085">
        <v>3194</v>
      </c>
      <c r="C10" s="1086">
        <v>2095</v>
      </c>
      <c r="D10" s="1086">
        <v>3619</v>
      </c>
      <c r="E10" s="1086">
        <v>3902</v>
      </c>
      <c r="F10" s="1086">
        <v>4377</v>
      </c>
      <c r="G10" s="1086">
        <v>4286</v>
      </c>
      <c r="H10" s="1086">
        <v>4169</v>
      </c>
      <c r="I10" s="1279">
        <v>7484</v>
      </c>
      <c r="J10" s="1279">
        <v>5087</v>
      </c>
      <c r="K10" s="1279">
        <v>6567</v>
      </c>
    </row>
    <row r="11" spans="1:13" s="558" customFormat="1" ht="15" customHeight="1">
      <c r="A11" s="550" t="s">
        <v>240</v>
      </c>
      <c r="B11" s="1086">
        <v>6440</v>
      </c>
      <c r="C11" s="1086">
        <v>2528</v>
      </c>
      <c r="D11" s="1086">
        <v>6217</v>
      </c>
      <c r="E11" s="1086">
        <v>8517</v>
      </c>
      <c r="F11" s="1086">
        <v>8115</v>
      </c>
      <c r="G11" s="1086">
        <v>5311</v>
      </c>
      <c r="H11" s="1086">
        <v>5240</v>
      </c>
      <c r="I11" s="1279">
        <v>4057</v>
      </c>
      <c r="J11" s="1279">
        <v>6031</v>
      </c>
      <c r="K11" s="1279">
        <v>8316</v>
      </c>
    </row>
    <row r="12" spans="1:13" s="558" customFormat="1" ht="15" customHeight="1">
      <c r="A12" s="550" t="s">
        <v>241</v>
      </c>
      <c r="B12" s="1087" t="s">
        <v>227</v>
      </c>
      <c r="C12" s="1087" t="s">
        <v>227</v>
      </c>
      <c r="D12" s="1087" t="s">
        <v>227</v>
      </c>
      <c r="E12" s="1086">
        <v>6067</v>
      </c>
      <c r="F12" s="1087" t="s">
        <v>227</v>
      </c>
      <c r="G12" s="1087" t="s">
        <v>227</v>
      </c>
      <c r="H12" s="1087" t="s">
        <v>227</v>
      </c>
      <c r="I12" s="1280">
        <v>7305</v>
      </c>
      <c r="J12" s="1280"/>
      <c r="K12" s="1280" t="s">
        <v>227</v>
      </c>
    </row>
    <row r="13" spans="1:13" s="558" customFormat="1" ht="15" customHeight="1">
      <c r="A13" s="550" t="s">
        <v>242</v>
      </c>
      <c r="B13" s="1085" t="s">
        <v>227</v>
      </c>
      <c r="C13" s="1087" t="s">
        <v>227</v>
      </c>
      <c r="D13" s="1087" t="s">
        <v>227</v>
      </c>
      <c r="E13" s="1087" t="s">
        <v>227</v>
      </c>
      <c r="F13" s="1087" t="s">
        <v>227</v>
      </c>
      <c r="G13" s="1087" t="s">
        <v>227</v>
      </c>
      <c r="H13" s="1087" t="s">
        <v>227</v>
      </c>
      <c r="I13" s="1280" t="s">
        <v>227</v>
      </c>
      <c r="J13" s="1280"/>
      <c r="K13" s="1280" t="s">
        <v>227</v>
      </c>
    </row>
    <row r="14" spans="1:13" s="558" customFormat="1">
      <c r="A14" s="548" t="s">
        <v>324</v>
      </c>
      <c r="B14" s="1084">
        <v>2008</v>
      </c>
      <c r="C14" s="1084">
        <v>2009</v>
      </c>
      <c r="D14" s="1084">
        <v>2010</v>
      </c>
      <c r="E14" s="1084">
        <v>2011</v>
      </c>
      <c r="F14" s="1084">
        <v>2012</v>
      </c>
      <c r="G14" s="1084">
        <v>2013</v>
      </c>
      <c r="H14" s="1084">
        <v>2014</v>
      </c>
      <c r="I14" s="1084">
        <v>2015</v>
      </c>
      <c r="J14" s="1084">
        <v>2016</v>
      </c>
      <c r="K14" s="1084">
        <v>2017</v>
      </c>
    </row>
    <row r="15" spans="1:13" s="558" customFormat="1" ht="15" customHeight="1">
      <c r="A15" s="550" t="s">
        <v>326</v>
      </c>
      <c r="B15" s="1085"/>
      <c r="C15" s="1086"/>
      <c r="D15" s="1086"/>
      <c r="E15" s="1086"/>
      <c r="F15" s="1086"/>
      <c r="G15" s="1086"/>
      <c r="H15" s="1086">
        <v>34</v>
      </c>
      <c r="I15" s="1279">
        <v>33</v>
      </c>
      <c r="J15" s="1279">
        <v>33</v>
      </c>
      <c r="K15" s="1279">
        <v>31</v>
      </c>
    </row>
    <row r="16" spans="1:13" s="558" customFormat="1" ht="15" customHeight="1">
      <c r="A16" s="550" t="s">
        <v>435</v>
      </c>
      <c r="B16" s="1085"/>
      <c r="C16" s="1086"/>
      <c r="D16" s="1086"/>
      <c r="E16" s="1086"/>
      <c r="F16" s="1086"/>
      <c r="G16" s="1086"/>
      <c r="H16" s="1086"/>
      <c r="I16" s="1279"/>
      <c r="J16" s="1279">
        <v>39</v>
      </c>
      <c r="K16" s="1279">
        <v>41</v>
      </c>
    </row>
    <row r="17" spans="1:11" s="558" customFormat="1" ht="15" customHeight="1">
      <c r="A17" s="550" t="s">
        <v>424</v>
      </c>
      <c r="B17" s="1085">
        <v>140</v>
      </c>
      <c r="C17" s="1086">
        <v>101</v>
      </c>
      <c r="D17" s="1086">
        <v>116</v>
      </c>
      <c r="E17" s="1086">
        <v>132</v>
      </c>
      <c r="F17" s="1086">
        <v>140</v>
      </c>
      <c r="G17" s="1086">
        <v>136</v>
      </c>
      <c r="H17" s="1086">
        <v>130</v>
      </c>
      <c r="I17" s="1279">
        <v>117</v>
      </c>
      <c r="J17" s="1279">
        <v>104</v>
      </c>
      <c r="K17" s="1279">
        <v>119</v>
      </c>
    </row>
    <row r="18" spans="1:11" s="558" customFormat="1" ht="15" customHeight="1">
      <c r="A18" s="550" t="s">
        <v>425</v>
      </c>
      <c r="B18" s="1085">
        <v>276</v>
      </c>
      <c r="C18" s="1086">
        <v>251</v>
      </c>
      <c r="D18" s="1086">
        <v>287</v>
      </c>
      <c r="E18" s="1086">
        <v>305</v>
      </c>
      <c r="F18" s="1086">
        <v>301</v>
      </c>
      <c r="G18" s="1086">
        <v>304</v>
      </c>
      <c r="H18" s="1086">
        <v>347</v>
      </c>
      <c r="I18" s="1279">
        <v>343</v>
      </c>
      <c r="J18" s="1279">
        <v>349</v>
      </c>
      <c r="K18" s="1279">
        <v>387</v>
      </c>
    </row>
    <row r="19" spans="1:11" s="558" customFormat="1" ht="15" customHeight="1">
      <c r="A19" s="550" t="s">
        <v>426</v>
      </c>
      <c r="B19" s="1085">
        <v>416</v>
      </c>
      <c r="C19" s="1086">
        <v>352</v>
      </c>
      <c r="D19" s="1086">
        <v>403</v>
      </c>
      <c r="E19" s="1086">
        <v>437</v>
      </c>
      <c r="F19" s="1086">
        <v>441</v>
      </c>
      <c r="G19" s="1086">
        <v>440</v>
      </c>
      <c r="H19" s="1086">
        <v>477</v>
      </c>
      <c r="I19" s="1279">
        <v>460</v>
      </c>
      <c r="J19" s="1279">
        <v>454</v>
      </c>
      <c r="K19" s="1279">
        <v>506</v>
      </c>
    </row>
    <row r="20" spans="1:11" s="558" customFormat="1" ht="15" customHeight="1">
      <c r="A20" s="550" t="s">
        <v>427</v>
      </c>
      <c r="B20" s="1085"/>
      <c r="C20" s="1086"/>
      <c r="D20" s="1086"/>
      <c r="E20" s="1086"/>
      <c r="F20" s="1086"/>
      <c r="G20" s="1086"/>
      <c r="H20" s="1089">
        <v>9</v>
      </c>
      <c r="I20" s="1281">
        <v>8.6</v>
      </c>
      <c r="J20" s="1281">
        <v>8.1999999999999993</v>
      </c>
      <c r="K20" s="1281">
        <v>8.1</v>
      </c>
    </row>
    <row r="21" spans="1:11" s="558" customFormat="1" ht="15" customHeight="1">
      <c r="A21" s="550" t="s">
        <v>428</v>
      </c>
      <c r="B21" s="1085"/>
      <c r="C21" s="1086"/>
      <c r="D21" s="1086"/>
      <c r="E21" s="1086"/>
      <c r="F21" s="1086"/>
      <c r="G21" s="1086"/>
      <c r="H21" s="1086" t="s">
        <v>227</v>
      </c>
      <c r="I21" s="1279">
        <v>320</v>
      </c>
      <c r="J21" s="1279">
        <v>296</v>
      </c>
      <c r="K21" s="1279">
        <v>312</v>
      </c>
    </row>
    <row r="22" spans="1:11" s="558" customFormat="1" ht="15" customHeight="1">
      <c r="A22" s="550" t="s">
        <v>431</v>
      </c>
      <c r="B22" s="1085"/>
      <c r="C22" s="1086"/>
      <c r="D22" s="1086"/>
      <c r="E22" s="1086"/>
      <c r="F22" s="1086"/>
      <c r="G22" s="1086"/>
      <c r="H22" s="1086" t="s">
        <v>227</v>
      </c>
      <c r="I22" s="1281">
        <v>6</v>
      </c>
      <c r="J22" s="1281">
        <v>5.3</v>
      </c>
      <c r="K22" s="1281">
        <v>5</v>
      </c>
    </row>
    <row r="23" spans="1:11" s="558" customFormat="1" ht="15" customHeight="1">
      <c r="A23" s="552" t="s">
        <v>429</v>
      </c>
      <c r="B23" s="1085">
        <v>30</v>
      </c>
      <c r="C23" s="1086">
        <v>21</v>
      </c>
      <c r="D23" s="1086">
        <v>24</v>
      </c>
      <c r="E23" s="1086">
        <v>28</v>
      </c>
      <c r="F23" s="1086">
        <v>29</v>
      </c>
      <c r="G23" s="1086">
        <v>29</v>
      </c>
      <c r="H23" s="1086">
        <v>27</v>
      </c>
      <c r="I23" s="1279">
        <v>24</v>
      </c>
      <c r="J23" s="1279">
        <v>22</v>
      </c>
      <c r="K23" s="1279">
        <v>25</v>
      </c>
    </row>
    <row r="24" spans="1:11" s="558" customFormat="1" ht="15" customHeight="1">
      <c r="A24" s="552" t="s">
        <v>430</v>
      </c>
      <c r="B24" s="1085">
        <v>90</v>
      </c>
      <c r="C24" s="1086">
        <v>78</v>
      </c>
      <c r="D24" s="1086">
        <v>88</v>
      </c>
      <c r="E24" s="1086">
        <v>98</v>
      </c>
      <c r="F24" s="1086">
        <v>76</v>
      </c>
      <c r="G24" s="1086">
        <v>80</v>
      </c>
      <c r="H24" s="1086">
        <v>97</v>
      </c>
      <c r="I24" s="1279">
        <v>99</v>
      </c>
      <c r="J24" s="1279">
        <v>100</v>
      </c>
      <c r="K24" s="1279">
        <v>114</v>
      </c>
    </row>
    <row r="25" spans="1:11" s="558" customFormat="1" ht="15" customHeight="1">
      <c r="A25" s="552" t="s">
        <v>432</v>
      </c>
      <c r="B25" s="1085">
        <v>120</v>
      </c>
      <c r="C25" s="1086">
        <v>99</v>
      </c>
      <c r="D25" s="1086">
        <v>112</v>
      </c>
      <c r="E25" s="1086">
        <v>126</v>
      </c>
      <c r="F25" s="1086">
        <v>105</v>
      </c>
      <c r="G25" s="1086">
        <v>109</v>
      </c>
      <c r="H25" s="1086">
        <v>124</v>
      </c>
      <c r="I25" s="1279">
        <v>123</v>
      </c>
      <c r="J25" s="1279">
        <v>122</v>
      </c>
      <c r="K25" s="1279">
        <v>139</v>
      </c>
    </row>
    <row r="26" spans="1:11" s="558" customFormat="1" ht="15" customHeight="1">
      <c r="A26" s="552" t="s">
        <v>433</v>
      </c>
      <c r="B26" s="1085">
        <v>305</v>
      </c>
      <c r="C26" s="1086">
        <v>206</v>
      </c>
      <c r="D26" s="1086">
        <v>194</v>
      </c>
      <c r="E26" s="1086">
        <v>214</v>
      </c>
      <c r="F26" s="1086">
        <v>227</v>
      </c>
      <c r="G26" s="1086">
        <v>200</v>
      </c>
      <c r="H26" s="1086">
        <v>206</v>
      </c>
      <c r="I26" s="1279">
        <v>211</v>
      </c>
      <c r="J26" s="1279">
        <v>191</v>
      </c>
      <c r="K26" s="1279">
        <v>262</v>
      </c>
    </row>
    <row r="27" spans="1:11" s="558" customFormat="1" ht="15" customHeight="1">
      <c r="A27" s="552" t="s">
        <v>434</v>
      </c>
      <c r="B27" s="1085"/>
      <c r="C27" s="1086"/>
      <c r="D27" s="1086"/>
      <c r="E27" s="1086"/>
      <c r="F27" s="1086"/>
      <c r="G27" s="1086"/>
      <c r="H27" s="1089">
        <v>3.9</v>
      </c>
      <c r="I27" s="1281">
        <v>4</v>
      </c>
      <c r="J27" s="1281">
        <v>3.4</v>
      </c>
      <c r="K27" s="1281">
        <v>4.2</v>
      </c>
    </row>
    <row r="28" spans="1:11" s="558" customFormat="1" ht="15" customHeight="1">
      <c r="A28" s="550" t="s">
        <v>244</v>
      </c>
      <c r="B28" s="1085">
        <v>88</v>
      </c>
      <c r="C28" s="1086">
        <v>87</v>
      </c>
      <c r="D28" s="1086">
        <v>88</v>
      </c>
      <c r="E28" s="1086">
        <v>95</v>
      </c>
      <c r="F28" s="1086">
        <v>92</v>
      </c>
      <c r="G28" s="1086">
        <v>93</v>
      </c>
      <c r="H28" s="1086">
        <v>93</v>
      </c>
      <c r="I28" s="1279">
        <v>94</v>
      </c>
      <c r="J28" s="1279">
        <v>94</v>
      </c>
      <c r="K28" s="1279">
        <v>95</v>
      </c>
    </row>
    <row r="29" spans="1:11" s="558" customFormat="1">
      <c r="A29" s="548" t="s">
        <v>327</v>
      </c>
      <c r="B29" s="1084">
        <v>2008</v>
      </c>
      <c r="C29" s="1084">
        <v>2009</v>
      </c>
      <c r="D29" s="1084">
        <v>2010</v>
      </c>
      <c r="E29" s="1084">
        <v>2011</v>
      </c>
      <c r="F29" s="1084">
        <v>2012</v>
      </c>
      <c r="G29" s="1084">
        <v>2013</v>
      </c>
      <c r="H29" s="1084">
        <v>2014</v>
      </c>
      <c r="I29" s="1084">
        <v>2015</v>
      </c>
      <c r="J29" s="1084">
        <v>2016</v>
      </c>
      <c r="K29" s="1084">
        <v>2017</v>
      </c>
    </row>
    <row r="30" spans="1:11" s="558" customFormat="1" ht="15" customHeight="1">
      <c r="A30" s="551" t="s">
        <v>245</v>
      </c>
      <c r="B30" s="1085">
        <v>68</v>
      </c>
      <c r="C30" s="1086">
        <v>67</v>
      </c>
      <c r="D30" s="1086">
        <v>61</v>
      </c>
      <c r="E30" s="1086">
        <v>62</v>
      </c>
      <c r="F30" s="1086">
        <v>62</v>
      </c>
      <c r="G30" s="1086">
        <v>63</v>
      </c>
      <c r="H30" s="1086">
        <v>63</v>
      </c>
      <c r="I30" s="1279">
        <v>64</v>
      </c>
      <c r="J30" s="1279">
        <v>65</v>
      </c>
      <c r="K30" s="1279">
        <v>64</v>
      </c>
    </row>
    <row r="31" spans="1:11" s="558" customFormat="1" ht="15" customHeight="1">
      <c r="A31" s="551" t="s">
        <v>246</v>
      </c>
      <c r="B31" s="1085">
        <v>32</v>
      </c>
      <c r="C31" s="1086">
        <v>33</v>
      </c>
      <c r="D31" s="1086">
        <v>39</v>
      </c>
      <c r="E31" s="1086">
        <v>38</v>
      </c>
      <c r="F31" s="1086">
        <v>38</v>
      </c>
      <c r="G31" s="1086">
        <v>37</v>
      </c>
      <c r="H31" s="1086">
        <v>37</v>
      </c>
      <c r="I31" s="1279">
        <v>36</v>
      </c>
      <c r="J31" s="1279">
        <v>35</v>
      </c>
      <c r="K31" s="1279">
        <v>36</v>
      </c>
    </row>
    <row r="32" spans="1:11" s="558" customFormat="1" ht="15" customHeight="1">
      <c r="A32" s="551" t="s">
        <v>247</v>
      </c>
      <c r="B32" s="1085"/>
      <c r="C32" s="1089">
        <v>10</v>
      </c>
      <c r="D32" s="1089">
        <v>7</v>
      </c>
      <c r="E32" s="1089">
        <v>7.4</v>
      </c>
      <c r="F32" s="1089">
        <v>7.4</v>
      </c>
      <c r="G32" s="1089">
        <v>7.4</v>
      </c>
      <c r="H32" s="1089">
        <v>6.6</v>
      </c>
      <c r="I32" s="1281">
        <v>6.2</v>
      </c>
      <c r="J32" s="1281">
        <v>5.8</v>
      </c>
      <c r="K32" s="1281">
        <v>6.3</v>
      </c>
    </row>
    <row r="33" spans="1:11" s="558" customFormat="1" ht="15" customHeight="1">
      <c r="A33" s="551" t="s">
        <v>248</v>
      </c>
      <c r="B33" s="1085"/>
      <c r="C33" s="1086"/>
      <c r="D33" s="1086"/>
      <c r="E33" s="1089">
        <v>7.7</v>
      </c>
      <c r="F33" s="1089">
        <v>9.1999999999999993</v>
      </c>
      <c r="G33" s="1089">
        <v>9.5</v>
      </c>
      <c r="H33" s="1089">
        <v>5.8</v>
      </c>
      <c r="I33" s="1281">
        <v>5.4</v>
      </c>
      <c r="J33" s="1281">
        <v>4.9000000000000004</v>
      </c>
      <c r="K33" s="1281">
        <v>6.1</v>
      </c>
    </row>
    <row r="34" spans="1:11" s="558" customFormat="1" ht="15" customHeight="1">
      <c r="A34" s="551" t="s">
        <v>328</v>
      </c>
      <c r="B34" s="1085"/>
      <c r="C34" s="1086"/>
      <c r="D34" s="1086"/>
      <c r="E34" s="1089"/>
      <c r="F34" s="1089"/>
      <c r="G34" s="1089"/>
      <c r="H34" s="1089">
        <v>6.3</v>
      </c>
      <c r="I34" s="1281">
        <v>5.9</v>
      </c>
      <c r="J34" s="1281">
        <v>5.5</v>
      </c>
      <c r="K34" s="1281">
        <v>6.3</v>
      </c>
    </row>
    <row r="35" spans="1:11" s="558" customFormat="1" ht="15" customHeight="1">
      <c r="A35" s="551" t="s">
        <v>329</v>
      </c>
      <c r="B35" s="1086">
        <v>74</v>
      </c>
      <c r="C35" s="1086">
        <v>67</v>
      </c>
      <c r="D35" s="1086">
        <v>74</v>
      </c>
      <c r="E35" s="1086">
        <v>84</v>
      </c>
      <c r="F35" s="1086">
        <v>83</v>
      </c>
      <c r="G35" s="1086">
        <v>82</v>
      </c>
      <c r="H35" s="1086">
        <v>82</v>
      </c>
      <c r="I35" s="1279">
        <v>84</v>
      </c>
      <c r="J35" s="1279">
        <v>88</v>
      </c>
      <c r="K35" s="1279">
        <v>86</v>
      </c>
    </row>
    <row r="36" spans="1:11" s="558" customFormat="1" ht="15" customHeight="1">
      <c r="A36" s="551" t="s">
        <v>268</v>
      </c>
      <c r="B36" s="1085" t="s">
        <v>269</v>
      </c>
      <c r="C36" s="1086" t="s">
        <v>270</v>
      </c>
      <c r="D36" s="1086" t="s">
        <v>271</v>
      </c>
      <c r="E36" s="1086" t="s">
        <v>272</v>
      </c>
      <c r="F36" s="1086" t="s">
        <v>273</v>
      </c>
      <c r="G36" s="1086">
        <v>16.8</v>
      </c>
      <c r="H36" s="1181">
        <v>17.100000000000001</v>
      </c>
      <c r="I36" s="1282">
        <v>17.3</v>
      </c>
      <c r="J36" s="1282">
        <v>17.600000000000001</v>
      </c>
      <c r="K36" s="1282">
        <v>17.8</v>
      </c>
    </row>
    <row r="37" spans="1:11" s="558" customFormat="1" ht="15" customHeight="1">
      <c r="A37" s="551" t="s">
        <v>274</v>
      </c>
      <c r="B37" s="1085" t="s">
        <v>275</v>
      </c>
      <c r="C37" s="1086" t="s">
        <v>276</v>
      </c>
      <c r="D37" s="1086" t="s">
        <v>277</v>
      </c>
      <c r="E37" s="1086" t="s">
        <v>278</v>
      </c>
      <c r="F37" s="1086" t="s">
        <v>279</v>
      </c>
      <c r="G37" s="1086">
        <v>16.2</v>
      </c>
      <c r="H37" s="1181">
        <v>16.600000000000001</v>
      </c>
      <c r="I37" s="1282">
        <v>17.100000000000001</v>
      </c>
      <c r="J37" s="1282">
        <v>17.5</v>
      </c>
      <c r="K37" s="1282">
        <v>17.7</v>
      </c>
    </row>
    <row r="38" spans="1:11" s="558" customFormat="1" ht="15" customHeight="1">
      <c r="A38" s="551" t="s">
        <v>280</v>
      </c>
      <c r="B38" s="1085"/>
      <c r="C38" s="1086">
        <v>39</v>
      </c>
      <c r="D38" s="1086">
        <v>40</v>
      </c>
      <c r="E38" s="1086">
        <v>44</v>
      </c>
      <c r="F38" s="1086">
        <v>49</v>
      </c>
      <c r="G38" s="1086">
        <v>52</v>
      </c>
      <c r="H38" s="1086">
        <v>54</v>
      </c>
      <c r="I38" s="1279">
        <v>52</v>
      </c>
      <c r="J38" s="1279">
        <v>57</v>
      </c>
      <c r="K38" s="1279">
        <v>53</v>
      </c>
    </row>
    <row r="39" spans="1:11" s="558" customFormat="1" ht="15" customHeight="1">
      <c r="A39" s="551" t="s">
        <v>450</v>
      </c>
      <c r="B39" s="1085"/>
      <c r="C39" s="1086"/>
      <c r="D39" s="1086"/>
      <c r="E39" s="1086"/>
      <c r="F39" s="1086"/>
      <c r="G39" s="1086"/>
      <c r="H39" s="1181"/>
      <c r="I39" s="1282"/>
      <c r="J39" s="1283">
        <v>67</v>
      </c>
      <c r="K39" s="1283">
        <v>57</v>
      </c>
    </row>
    <row r="40" spans="1:11" s="558" customFormat="1" ht="15" customHeight="1">
      <c r="A40" s="551" t="s">
        <v>451</v>
      </c>
      <c r="B40" s="1085"/>
      <c r="C40" s="1086"/>
      <c r="D40" s="1086"/>
      <c r="E40" s="1086"/>
      <c r="F40" s="1086"/>
      <c r="G40" s="1086"/>
      <c r="H40" s="1181"/>
      <c r="I40" s="1283">
        <v>21</v>
      </c>
      <c r="J40" s="1283">
        <v>22</v>
      </c>
      <c r="K40" s="1283">
        <v>22</v>
      </c>
    </row>
    <row r="41" spans="1:11" s="558" customFormat="1" ht="15" customHeight="1">
      <c r="A41" s="551" t="s">
        <v>449</v>
      </c>
      <c r="B41" s="1085"/>
      <c r="C41" s="1086"/>
      <c r="D41" s="1086"/>
      <c r="E41" s="1086"/>
      <c r="F41" s="1086"/>
      <c r="G41" s="1086"/>
      <c r="H41" s="1283">
        <v>68</v>
      </c>
      <c r="I41" s="1282"/>
      <c r="J41" s="1283">
        <v>74</v>
      </c>
      <c r="K41" s="1283" t="s">
        <v>227</v>
      </c>
    </row>
    <row r="42" spans="1:11" s="558" customFormat="1">
      <c r="A42" s="548" t="s">
        <v>330</v>
      </c>
      <c r="B42" s="1084">
        <v>2008</v>
      </c>
      <c r="C42" s="1084">
        <v>2009</v>
      </c>
      <c r="D42" s="1084">
        <v>2010</v>
      </c>
      <c r="E42" s="1084">
        <v>2011</v>
      </c>
      <c r="F42" s="1084">
        <v>2012</v>
      </c>
      <c r="G42" s="1084">
        <v>2013</v>
      </c>
      <c r="H42" s="1084">
        <v>2014</v>
      </c>
      <c r="I42" s="1084">
        <v>2015</v>
      </c>
      <c r="J42" s="1084">
        <v>2016</v>
      </c>
      <c r="K42" s="1084">
        <v>2017</v>
      </c>
    </row>
    <row r="43" spans="1:11" s="558" customFormat="1" ht="15" customHeight="1">
      <c r="A43" s="551" t="s">
        <v>249</v>
      </c>
      <c r="B43" s="1085">
        <v>881</v>
      </c>
      <c r="C43" s="1086">
        <v>652</v>
      </c>
      <c r="D43" s="1086">
        <v>561</v>
      </c>
      <c r="E43" s="1086">
        <v>370</v>
      </c>
      <c r="F43" s="1086">
        <v>391</v>
      </c>
      <c r="G43" s="1086">
        <v>415</v>
      </c>
      <c r="H43" s="1086">
        <v>389</v>
      </c>
      <c r="I43" s="1279">
        <v>292</v>
      </c>
      <c r="J43" s="1279">
        <v>285</v>
      </c>
      <c r="K43" s="1279">
        <v>285</v>
      </c>
    </row>
    <row r="44" spans="1:11" s="558" customFormat="1" ht="15" customHeight="1">
      <c r="A44" s="551" t="s">
        <v>250</v>
      </c>
      <c r="B44" s="1085" t="s">
        <v>251</v>
      </c>
      <c r="C44" s="1086" t="s">
        <v>252</v>
      </c>
      <c r="D44" s="1086" t="s">
        <v>253</v>
      </c>
      <c r="E44" s="1086" t="s">
        <v>254</v>
      </c>
      <c r="F44" s="1086" t="s">
        <v>255</v>
      </c>
      <c r="G44" s="1089">
        <v>5.4</v>
      </c>
      <c r="H44" s="1089">
        <v>4.7</v>
      </c>
      <c r="I44" s="1281">
        <v>3.6</v>
      </c>
      <c r="J44" s="1281">
        <v>3.5</v>
      </c>
      <c r="K44" s="1281">
        <v>3.2</v>
      </c>
    </row>
    <row r="45" spans="1:11" s="558" customFormat="1" ht="15" customHeight="1">
      <c r="A45" s="551" t="s">
        <v>256</v>
      </c>
      <c r="B45" s="1085"/>
      <c r="C45" s="1086"/>
      <c r="D45" s="1086"/>
      <c r="E45" s="1086">
        <v>101</v>
      </c>
      <c r="F45" s="1086">
        <v>104</v>
      </c>
      <c r="G45" s="1086">
        <v>140</v>
      </c>
      <c r="H45" s="1086">
        <v>128</v>
      </c>
      <c r="I45" s="1279">
        <v>114</v>
      </c>
      <c r="J45" s="1279">
        <v>109</v>
      </c>
      <c r="K45" s="1279">
        <v>88</v>
      </c>
    </row>
    <row r="46" spans="1:11" s="558" customFormat="1" ht="15" customHeight="1">
      <c r="A46" s="551" t="s">
        <v>257</v>
      </c>
      <c r="B46" s="1085"/>
      <c r="C46" s="1086"/>
      <c r="D46" s="1086"/>
      <c r="E46" s="1086">
        <v>1490</v>
      </c>
      <c r="F46" s="1086">
        <v>1710</v>
      </c>
      <c r="G46" s="1086">
        <v>1620</v>
      </c>
      <c r="H46" s="1086">
        <v>1713</v>
      </c>
      <c r="I46" s="1279">
        <v>1395</v>
      </c>
      <c r="J46" s="1279">
        <v>1232</v>
      </c>
      <c r="K46" s="1279">
        <v>1287</v>
      </c>
    </row>
    <row r="47" spans="1:11" s="558" customFormat="1" ht="15" customHeight="1">
      <c r="A47" s="551" t="s">
        <v>258</v>
      </c>
      <c r="B47" s="1085"/>
      <c r="C47" s="1086"/>
      <c r="D47" s="1086"/>
      <c r="E47" s="1086" t="s">
        <v>259</v>
      </c>
      <c r="F47" s="1086" t="s">
        <v>260</v>
      </c>
      <c r="G47" s="1089">
        <v>21</v>
      </c>
      <c r="H47" s="1089">
        <v>20.8</v>
      </c>
      <c r="I47" s="1281">
        <v>17.3</v>
      </c>
      <c r="J47" s="1281">
        <v>15.2</v>
      </c>
      <c r="K47" s="1281">
        <v>14.6</v>
      </c>
    </row>
    <row r="48" spans="1:11" s="558" customFormat="1" ht="15" customHeight="1">
      <c r="A48" s="551" t="s">
        <v>261</v>
      </c>
      <c r="B48" s="1085">
        <v>0</v>
      </c>
      <c r="C48" s="1086">
        <v>2</v>
      </c>
      <c r="D48" s="1086">
        <v>0</v>
      </c>
      <c r="E48" s="1086">
        <v>1</v>
      </c>
      <c r="F48" s="1086">
        <v>3</v>
      </c>
      <c r="G48" s="1086">
        <v>0</v>
      </c>
      <c r="H48" s="1086">
        <v>1</v>
      </c>
      <c r="I48" s="1279">
        <v>0</v>
      </c>
      <c r="J48" s="1279">
        <v>1</v>
      </c>
      <c r="K48" s="1279">
        <v>1</v>
      </c>
    </row>
    <row r="49" spans="1:217" s="558" customFormat="1" ht="15" customHeight="1">
      <c r="A49" s="551" t="s">
        <v>262</v>
      </c>
      <c r="B49" s="1090" t="s">
        <v>263</v>
      </c>
      <c r="C49" s="1089" t="s">
        <v>264</v>
      </c>
      <c r="D49" s="1089" t="s">
        <v>264</v>
      </c>
      <c r="E49" s="1089" t="s">
        <v>265</v>
      </c>
      <c r="F49" s="1089" t="s">
        <v>264</v>
      </c>
      <c r="G49" s="1089">
        <v>2</v>
      </c>
      <c r="H49" s="1089">
        <v>1.9</v>
      </c>
      <c r="I49" s="1281">
        <v>1.9</v>
      </c>
      <c r="J49" s="1281">
        <v>2</v>
      </c>
      <c r="K49" s="1281">
        <v>2</v>
      </c>
    </row>
    <row r="50" spans="1:217" s="558" customFormat="1" ht="15" customHeight="1">
      <c r="A50" s="551" t="s">
        <v>266</v>
      </c>
      <c r="B50" s="1090"/>
      <c r="C50" s="1089"/>
      <c r="D50" s="1089"/>
      <c r="E50" s="1089" t="s">
        <v>264</v>
      </c>
      <c r="F50" s="1089" t="s">
        <v>267</v>
      </c>
      <c r="G50" s="1089">
        <v>2.1</v>
      </c>
      <c r="H50" s="1089">
        <v>2</v>
      </c>
      <c r="I50" s="1281">
        <v>2</v>
      </c>
      <c r="J50" s="1281">
        <v>2.1</v>
      </c>
      <c r="K50" s="1281">
        <v>2.1</v>
      </c>
    </row>
    <row r="51" spans="1:217" s="558" customFormat="1">
      <c r="A51" s="548" t="s">
        <v>331</v>
      </c>
      <c r="B51" s="1084">
        <v>2008</v>
      </c>
      <c r="C51" s="1084">
        <v>2009</v>
      </c>
      <c r="D51" s="1084">
        <v>2010</v>
      </c>
      <c r="E51" s="1084">
        <v>2011</v>
      </c>
      <c r="F51" s="1084">
        <v>2012</v>
      </c>
      <c r="G51" s="1084">
        <v>2013</v>
      </c>
      <c r="H51" s="1084">
        <v>2014</v>
      </c>
      <c r="I51" s="1084">
        <v>2015</v>
      </c>
      <c r="J51" s="1084">
        <v>2016</v>
      </c>
      <c r="K51" s="1084">
        <v>2017</v>
      </c>
    </row>
    <row r="52" spans="1:217" s="558" customFormat="1" ht="15" customHeight="1">
      <c r="A52" s="551" t="s">
        <v>423</v>
      </c>
      <c r="B52" s="1090"/>
      <c r="C52" s="1089"/>
      <c r="D52" s="1089"/>
      <c r="E52" s="1089"/>
      <c r="F52" s="1089"/>
      <c r="G52" s="1089"/>
      <c r="H52" s="1089"/>
      <c r="I52" s="1279">
        <v>99</v>
      </c>
      <c r="J52" s="1279">
        <v>99</v>
      </c>
      <c r="K52" s="1279">
        <v>99</v>
      </c>
    </row>
    <row r="53" spans="1:217" s="558" customFormat="1" ht="15" customHeight="1">
      <c r="A53" s="551" t="s">
        <v>469</v>
      </c>
      <c r="B53" s="1090"/>
      <c r="C53" s="1089"/>
      <c r="D53" s="1089"/>
      <c r="E53" s="1089"/>
      <c r="F53" s="1089"/>
      <c r="G53" s="1089"/>
      <c r="H53" s="1089"/>
      <c r="I53" s="1281"/>
      <c r="J53" s="1279">
        <v>64</v>
      </c>
      <c r="K53" s="1279" t="s">
        <v>227</v>
      </c>
    </row>
    <row r="54" spans="1:217" s="558" customFormat="1" ht="15" customHeight="1">
      <c r="A54" s="553" t="s">
        <v>468</v>
      </c>
      <c r="B54" s="1441"/>
      <c r="C54" s="1442"/>
      <c r="D54" s="1442"/>
      <c r="E54" s="1442" t="s">
        <v>243</v>
      </c>
      <c r="F54" s="1442" t="s">
        <v>243</v>
      </c>
      <c r="G54" s="1088">
        <v>72</v>
      </c>
      <c r="H54" s="1088">
        <v>82</v>
      </c>
      <c r="I54" s="1440">
        <v>88</v>
      </c>
      <c r="J54" s="1440">
        <v>88</v>
      </c>
      <c r="K54" s="1440">
        <v>85</v>
      </c>
    </row>
    <row r="55" spans="1:217" s="559" customFormat="1" ht="15" customHeight="1">
      <c r="A55" s="1342" t="s">
        <v>471</v>
      </c>
      <c r="B55" s="560"/>
      <c r="C55" s="560"/>
      <c r="D55" s="560"/>
      <c r="E55" s="560"/>
      <c r="F55" s="98"/>
      <c r="G55" s="98"/>
      <c r="H55" s="98"/>
      <c r="I55" s="98"/>
      <c r="J55" s="98"/>
      <c r="K55" s="98"/>
      <c r="L55" s="360"/>
      <c r="M55" s="1"/>
      <c r="N55" s="1"/>
      <c r="O55" s="1"/>
      <c r="P55" s="1"/>
      <c r="Q55" s="1"/>
      <c r="R55" s="1"/>
      <c r="S55" s="1"/>
      <c r="T55" s="1"/>
      <c r="U55" s="558"/>
      <c r="V55" s="1"/>
      <c r="W55" s="1"/>
      <c r="X55" s="558"/>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558"/>
      <c r="BS55" s="1"/>
      <c r="BT55" s="1"/>
      <c r="BU55" s="558"/>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558"/>
      <c r="DP55" s="1"/>
      <c r="DQ55" s="1"/>
      <c r="DR55" s="558"/>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558"/>
      <c r="FM55" s="1"/>
      <c r="FN55" s="1"/>
      <c r="FO55" s="558"/>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558"/>
    </row>
    <row r="56" spans="1:217" ht="15" customHeight="1">
      <c r="A56" s="1342" t="s">
        <v>321</v>
      </c>
      <c r="B56" s="560"/>
      <c r="C56" s="560"/>
      <c r="D56" s="560"/>
      <c r="E56" s="560"/>
    </row>
    <row r="57" spans="1:217" ht="15" customHeight="1">
      <c r="A57" s="1342" t="s">
        <v>323</v>
      </c>
    </row>
    <row r="58" spans="1:217" ht="15" customHeight="1">
      <c r="A58" s="1342" t="s">
        <v>322</v>
      </c>
      <c r="L58" s="562"/>
    </row>
    <row r="59" spans="1:217" ht="15" customHeight="1">
      <c r="A59" s="1342" t="s">
        <v>445</v>
      </c>
      <c r="L59" s="2"/>
      <c r="M59" s="2"/>
      <c r="N59" s="2"/>
      <c r="O59" s="2"/>
    </row>
    <row r="60" spans="1:217" ht="15" customHeight="1">
      <c r="A60" s="1342" t="s">
        <v>446</v>
      </c>
      <c r="L60" s="2"/>
      <c r="M60" s="2"/>
      <c r="N60" s="2"/>
      <c r="O60" s="2"/>
    </row>
    <row r="61" spans="1:217" ht="15" customHeight="1">
      <c r="A61" s="1342" t="s">
        <v>447</v>
      </c>
      <c r="L61" s="2"/>
      <c r="M61" s="2"/>
      <c r="N61" s="2"/>
      <c r="O61" s="2"/>
    </row>
    <row r="62" spans="1:217" ht="15" customHeight="1">
      <c r="A62" s="1342" t="s">
        <v>448</v>
      </c>
      <c r="B62" s="563"/>
      <c r="C62" s="563"/>
      <c r="D62" s="563"/>
      <c r="E62" s="563"/>
      <c r="L62" s="2"/>
      <c r="M62" s="2"/>
      <c r="N62" s="2"/>
      <c r="O62" s="2"/>
    </row>
    <row r="63" spans="1:217" s="562" customFormat="1" ht="15" customHeight="1">
      <c r="A63" s="1342" t="s">
        <v>472</v>
      </c>
      <c r="B63" s="563"/>
      <c r="C63" s="563"/>
      <c r="D63" s="563"/>
      <c r="E63" s="563"/>
      <c r="F63" s="558"/>
      <c r="G63" s="558"/>
      <c r="H63" s="558"/>
      <c r="I63" s="558"/>
      <c r="J63" s="558"/>
      <c r="K63" s="558"/>
      <c r="L63" s="3"/>
      <c r="M63" s="3"/>
      <c r="N63" s="3"/>
      <c r="O63" s="3"/>
    </row>
    <row r="64" spans="1:217" s="559" customFormat="1" ht="15" customHeight="1">
      <c r="A64" s="1342" t="s">
        <v>470</v>
      </c>
      <c r="B64" s="560"/>
      <c r="C64" s="560"/>
      <c r="D64" s="560"/>
      <c r="E64" s="560"/>
      <c r="F64" s="98"/>
      <c r="G64" s="98"/>
      <c r="H64" s="98"/>
      <c r="I64" s="98"/>
      <c r="J64" s="98"/>
      <c r="K64" s="98"/>
      <c r="L64" s="360"/>
      <c r="M64" s="1"/>
      <c r="N64" s="1"/>
      <c r="O64" s="1"/>
      <c r="P64" s="1"/>
      <c r="Q64" s="1"/>
      <c r="R64" s="1"/>
      <c r="S64" s="1"/>
      <c r="T64" s="1"/>
      <c r="U64" s="558"/>
      <c r="V64" s="1"/>
      <c r="W64" s="1"/>
      <c r="X64" s="558"/>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558"/>
      <c r="BS64" s="1"/>
      <c r="BT64" s="1"/>
      <c r="BU64" s="558"/>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558"/>
      <c r="DP64" s="1"/>
      <c r="DQ64" s="1"/>
      <c r="DR64" s="558"/>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558"/>
      <c r="FM64" s="1"/>
      <c r="FN64" s="1"/>
      <c r="FO64" s="558"/>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558"/>
    </row>
    <row r="65" spans="1:12" ht="15" customHeight="1">
      <c r="A65" s="1343"/>
      <c r="B65" s="563"/>
      <c r="C65" s="563"/>
      <c r="D65" s="563"/>
      <c r="E65" s="563"/>
      <c r="L65" s="2"/>
    </row>
    <row r="66" spans="1:12" ht="15" customHeight="1">
      <c r="A66" s="1342"/>
      <c r="B66" s="564"/>
      <c r="C66" s="564"/>
      <c r="D66" s="564"/>
      <c r="E66" s="564"/>
    </row>
    <row r="67" spans="1:12" ht="15" customHeight="1">
      <c r="A67" s="1340"/>
      <c r="B67" s="1341" t="s">
        <v>436</v>
      </c>
      <c r="C67" s="563"/>
      <c r="D67" s="563"/>
      <c r="E67" s="563"/>
    </row>
    <row r="68" spans="1:12" ht="15" customHeight="1">
      <c r="A68" s="1341"/>
      <c r="B68"/>
      <c r="C68" s="563"/>
      <c r="D68" s="563"/>
      <c r="E68" s="563"/>
    </row>
    <row r="69" spans="1:12" ht="15" customHeight="1">
      <c r="A69" s="1340"/>
      <c r="B69" s="1341" t="s">
        <v>437</v>
      </c>
    </row>
    <row r="70" spans="1:12" ht="15" customHeight="1">
      <c r="A70" s="1340"/>
      <c r="B70" s="1341" t="s">
        <v>438</v>
      </c>
    </row>
    <row r="71" spans="1:12" ht="15" customHeight="1">
      <c r="A71" s="1341"/>
      <c r="B71"/>
    </row>
    <row r="72" spans="1:12" ht="15" customHeight="1">
      <c r="A72" s="1340"/>
      <c r="B72" s="1341" t="s">
        <v>439</v>
      </c>
    </row>
    <row r="73" spans="1:12" ht="15" customHeight="1">
      <c r="A73" s="1340"/>
      <c r="B73" s="1341" t="s">
        <v>440</v>
      </c>
    </row>
    <row r="74" spans="1:12" ht="15" customHeight="1">
      <c r="A74" s="1341"/>
      <c r="B74"/>
    </row>
    <row r="75" spans="1:12" ht="15" customHeight="1">
      <c r="A75" s="1341"/>
      <c r="B75"/>
    </row>
    <row r="76" spans="1:12" ht="15" customHeight="1">
      <c r="A76" s="1340"/>
      <c r="B76" s="1341" t="s">
        <v>441</v>
      </c>
    </row>
    <row r="77" spans="1:12" ht="15" customHeight="1">
      <c r="A77" s="1341"/>
      <c r="B77"/>
    </row>
    <row r="78" spans="1:12" ht="15" customHeight="1">
      <c r="A78" s="1340"/>
      <c r="B78" s="1341" t="s">
        <v>442</v>
      </c>
    </row>
    <row r="79" spans="1:12" ht="15" customHeight="1">
      <c r="A79" s="1341"/>
      <c r="B79"/>
    </row>
    <row r="80" spans="1:12" ht="15" customHeight="1">
      <c r="A80" s="1340"/>
      <c r="B80" s="1341" t="s">
        <v>443</v>
      </c>
    </row>
    <row r="81" spans="1:2" ht="15" customHeight="1">
      <c r="A81" s="1340"/>
      <c r="B81" s="1341" t="s">
        <v>444</v>
      </c>
    </row>
    <row r="65522" spans="2:4" ht="15" customHeight="1">
      <c r="B65522" s="1200">
        <f>SUM(B3:B65521)</f>
        <v>29291</v>
      </c>
      <c r="C65522" s="1200">
        <f>SUM(C3:C65521)</f>
        <v>22552</v>
      </c>
      <c r="D65522" s="1200">
        <f>SUM(D3:D65521)</f>
        <v>153124</v>
      </c>
    </row>
  </sheetData>
  <pageMargins left="0.7" right="0.7" top="0.75" bottom="0.75" header="0.3" footer="0.3"/>
  <pageSetup paperSize="9" scale="59" orientation="landscape" r:id="rId1"/>
  <ignoredErrors>
    <ignoredError sqref="B42:G44 E47:F47 B49:F50 B36:G38"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I294"/>
  <sheetViews>
    <sheetView showGridLines="0" workbookViewId="0">
      <pane xSplit="1" ySplit="4" topLeftCell="CX5" activePane="bottomRight" state="frozen"/>
      <selection pane="topRight" activeCell="B1" sqref="B1"/>
      <selection pane="bottomLeft" activeCell="A5" sqref="A5"/>
      <selection pane="bottomRight"/>
    </sheetView>
  </sheetViews>
  <sheetFormatPr defaultRowHeight="12.75" outlineLevelRow="2" outlineLevelCol="1"/>
  <cols>
    <col min="1" max="1" width="49.140625" style="8" customWidth="1"/>
    <col min="2" max="2" width="8.7109375" style="9" hidden="1" customWidth="1" outlineLevel="1"/>
    <col min="3" max="4" width="8.7109375" style="7" hidden="1" customWidth="1" outlineLevel="1"/>
    <col min="5" max="5" width="8.7109375" style="8" hidden="1" customWidth="1" outlineLevel="1"/>
    <col min="6" max="6" width="8.7109375" style="9" hidden="1" customWidth="1" outlineLevel="1"/>
    <col min="7" max="8" width="8.7109375" style="7" hidden="1" customWidth="1" outlineLevel="1"/>
    <col min="9" max="9" width="8.7109375" style="8" hidden="1" customWidth="1" outlineLevel="1"/>
    <col min="10" max="13" width="8.7109375" style="7" hidden="1" customWidth="1" outlineLevel="1"/>
    <col min="14" max="14" width="8.7109375" style="9" hidden="1" customWidth="1" outlineLevel="1"/>
    <col min="15" max="16" width="8.7109375" style="7" hidden="1" customWidth="1" outlineLevel="1"/>
    <col min="17" max="17" width="8.7109375" style="8" hidden="1" customWidth="1" outlineLevel="1"/>
    <col min="18" max="21" width="8.7109375" style="7" hidden="1" customWidth="1" outlineLevel="1"/>
    <col min="22" max="22" width="8.7109375" style="9" hidden="1" customWidth="1" outlineLevel="1"/>
    <col min="23" max="24" width="8.7109375" style="7" hidden="1" customWidth="1" outlineLevel="1"/>
    <col min="25" max="25" width="8.7109375" style="8" hidden="1" customWidth="1" outlineLevel="1"/>
    <col min="26" max="29" width="8.7109375" style="7" hidden="1" customWidth="1" outlineLevel="1"/>
    <col min="30" max="30" width="8.7109375" style="9" hidden="1" customWidth="1" outlineLevel="1"/>
    <col min="31" max="32" width="8.7109375" style="7" hidden="1" customWidth="1" outlineLevel="1"/>
    <col min="33" max="33" width="8.7109375" style="8" hidden="1" customWidth="1" outlineLevel="1"/>
    <col min="34" max="37" width="8.7109375" style="7" hidden="1" customWidth="1" outlineLevel="1"/>
    <col min="38" max="38" width="8.7109375" style="9" hidden="1" customWidth="1" outlineLevel="1"/>
    <col min="39" max="40" width="8.7109375" style="7" hidden="1" customWidth="1" outlineLevel="1"/>
    <col min="41" max="41" width="8.7109375" style="8" hidden="1" customWidth="1" outlineLevel="1"/>
    <col min="42" max="45" width="8.7109375" style="7" hidden="1" customWidth="1" outlineLevel="1"/>
    <col min="46" max="46" width="8.7109375" style="9" hidden="1" customWidth="1" outlineLevel="1"/>
    <col min="47" max="48" width="8.7109375" style="7" hidden="1" customWidth="1" outlineLevel="1"/>
    <col min="49" max="49" width="8.7109375" style="8" hidden="1" customWidth="1" outlineLevel="1"/>
    <col min="50" max="53" width="8.7109375" style="7" hidden="1" customWidth="1" outlineLevel="1"/>
    <col min="54" max="54" width="8.7109375" style="9" hidden="1" customWidth="1" outlineLevel="1"/>
    <col min="55" max="56" width="8.7109375" style="7" hidden="1" customWidth="1" outlineLevel="1"/>
    <col min="57" max="57" width="8.7109375" style="8" hidden="1" customWidth="1" outlineLevel="1"/>
    <col min="58" max="61" width="8.7109375" style="7" hidden="1" customWidth="1" outlineLevel="1"/>
    <col min="62" max="62" width="8.7109375" style="9" hidden="1" customWidth="1" outlineLevel="1"/>
    <col min="63" max="64" width="8.7109375" style="7" hidden="1" customWidth="1" outlineLevel="1"/>
    <col min="65" max="65" width="8.7109375" style="8" hidden="1" customWidth="1" outlineLevel="1"/>
    <col min="66" max="69" width="8.7109375" style="7" hidden="1" customWidth="1" outlineLevel="1"/>
    <col min="70" max="70" width="8.7109375" style="9" hidden="1" customWidth="1" outlineLevel="1"/>
    <col min="71" max="72" width="8.7109375" style="7" hidden="1" customWidth="1" outlineLevel="1"/>
    <col min="73" max="73" width="8.7109375" style="8" hidden="1" customWidth="1" outlineLevel="1"/>
    <col min="74" max="77" width="8.7109375" style="7" hidden="1" customWidth="1" outlineLevel="1"/>
    <col min="78" max="78" width="8.7109375" style="9" hidden="1" customWidth="1" outlineLevel="1"/>
    <col min="79" max="80" width="8.7109375" style="7" hidden="1" customWidth="1" outlineLevel="1"/>
    <col min="81" max="81" width="8.7109375" style="8" hidden="1" customWidth="1" outlineLevel="1"/>
    <col min="82" max="85" width="8.7109375" style="7" hidden="1" customWidth="1" outlineLevel="1"/>
    <col min="86" max="86" width="8.7109375" style="9" hidden="1" customWidth="1" outlineLevel="1"/>
    <col min="87" max="87" width="8.7109375" style="7" hidden="1" customWidth="1" outlineLevel="1"/>
    <col min="88" max="88" width="9.140625" style="7" hidden="1" customWidth="1" outlineLevel="1"/>
    <col min="89" max="89" width="9.140625" style="8" hidden="1" customWidth="1" outlineLevel="1"/>
    <col min="90" max="90" width="8.7109375" style="9" hidden="1" customWidth="1" outlineLevel="1" collapsed="1"/>
    <col min="91" max="91" width="8.7109375" style="7" hidden="1" customWidth="1" outlineLevel="1"/>
    <col min="92" max="92" width="9.140625" style="7" hidden="1" customWidth="1" outlineLevel="1"/>
    <col min="93" max="93" width="9.140625" style="8" hidden="1" customWidth="1" outlineLevel="1"/>
    <col min="94" max="94" width="8.7109375" style="7" hidden="1" customWidth="1" outlineLevel="1"/>
    <col min="95" max="96" width="9.140625" style="7" hidden="1" customWidth="1" outlineLevel="1"/>
    <col min="97" max="97" width="9.140625" style="8" hidden="1" customWidth="1" outlineLevel="1"/>
    <col min="98" max="98" width="8.7109375" style="7" hidden="1" customWidth="1" outlineLevel="1" collapsed="1"/>
    <col min="99" max="100" width="0" style="7" hidden="1" customWidth="1" outlineLevel="1"/>
    <col min="101" max="101" width="0" style="8" hidden="1" customWidth="1" outlineLevel="1"/>
    <col min="102" max="103" width="8.7109375" style="7" customWidth="1" collapsed="1"/>
    <col min="104" max="104" width="8.7109375" style="7" customWidth="1"/>
    <col min="105" max="105" width="9.140625" style="8"/>
    <col min="106" max="107" width="8.7109375" style="7" customWidth="1" collapsed="1"/>
    <col min="108" max="109" width="10.5703125" style="7" bestFit="1" customWidth="1"/>
    <col min="110" max="110" width="8.7109375" style="7" customWidth="1"/>
    <col min="111" max="112" width="8.7109375" style="7" customWidth="1" collapsed="1"/>
    <col min="113" max="113" width="8.7109375" style="7" customWidth="1"/>
    <col min="114" max="16384" width="9.140625" style="7"/>
  </cols>
  <sheetData>
    <row r="1" spans="1:113">
      <c r="A1" s="783" t="s">
        <v>25</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774"/>
      <c r="CE1" s="366"/>
      <c r="CF1" s="366"/>
      <c r="CG1" s="366"/>
      <c r="CH1" s="366"/>
      <c r="CI1" s="366"/>
      <c r="CJ1" s="366"/>
      <c r="CK1" s="366"/>
      <c r="CL1" s="794"/>
      <c r="CM1" s="527"/>
      <c r="CN1" s="527"/>
      <c r="CO1" s="783"/>
      <c r="CP1" s="1083"/>
      <c r="CQ1" s="721"/>
      <c r="CR1" s="527"/>
      <c r="CS1" s="783"/>
      <c r="CT1" s="1083"/>
      <c r="CU1" s="956"/>
      <c r="CV1" s="1105"/>
      <c r="CW1" s="783"/>
      <c r="CX1" s="1083" t="s">
        <v>26</v>
      </c>
      <c r="CY1" s="1083"/>
      <c r="CZ1" s="1105"/>
      <c r="DA1" s="783"/>
      <c r="DB1" s="1083"/>
      <c r="DC1" s="1083"/>
      <c r="DD1" s="1083"/>
      <c r="DE1" s="1083"/>
      <c r="DF1" s="1290"/>
      <c r="DG1" s="1083"/>
      <c r="DH1" s="1083"/>
      <c r="DI1" s="1105"/>
    </row>
    <row r="2" spans="1:113" ht="14.25">
      <c r="A2" s="783" t="s">
        <v>401</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c r="BT2" s="366"/>
      <c r="BU2" s="366"/>
      <c r="BV2" s="366"/>
      <c r="BW2" s="366"/>
      <c r="BX2" s="366"/>
      <c r="BY2" s="366"/>
      <c r="BZ2" s="366"/>
      <c r="CA2" s="366"/>
      <c r="CB2" s="366"/>
      <c r="CC2" s="366"/>
      <c r="CD2" s="366"/>
      <c r="CE2" s="366"/>
      <c r="CF2" s="366"/>
      <c r="CG2" s="366"/>
      <c r="CH2" s="366"/>
      <c r="CI2" s="366"/>
      <c r="CJ2" s="366"/>
      <c r="CK2" s="366"/>
      <c r="CL2" s="1092"/>
      <c r="CM2" s="527"/>
      <c r="CN2" s="527"/>
      <c r="CO2" s="783"/>
      <c r="CP2" s="527"/>
      <c r="CQ2" s="722"/>
      <c r="CR2" s="527"/>
      <c r="CS2" s="783"/>
      <c r="CT2" s="899"/>
      <c r="CU2" s="958"/>
      <c r="CV2" s="1107"/>
      <c r="CW2" s="783"/>
      <c r="CX2" s="1083"/>
      <c r="CY2" s="1083"/>
      <c r="CZ2" s="1107"/>
      <c r="DA2" s="783"/>
      <c r="DB2" s="1083"/>
      <c r="DC2" s="1083"/>
      <c r="DD2" s="1083"/>
      <c r="DE2" s="1083"/>
      <c r="DF2" s="1291"/>
      <c r="DG2" s="1083"/>
      <c r="DH2" s="1083"/>
      <c r="DI2" s="1107"/>
    </row>
    <row r="3" spans="1:113" s="104" customFormat="1">
      <c r="A3" s="565"/>
      <c r="B3" s="567">
        <v>1990</v>
      </c>
      <c r="C3" s="567"/>
      <c r="D3" s="567"/>
      <c r="E3" s="568"/>
      <c r="F3" s="566">
        <v>1991</v>
      </c>
      <c r="G3" s="567"/>
      <c r="H3" s="567"/>
      <c r="I3" s="568"/>
      <c r="J3" s="567">
        <v>1992</v>
      </c>
      <c r="K3" s="567"/>
      <c r="L3" s="567"/>
      <c r="M3" s="567"/>
      <c r="N3" s="566">
        <v>1993</v>
      </c>
      <c r="O3" s="567"/>
      <c r="P3" s="567"/>
      <c r="Q3" s="568"/>
      <c r="R3" s="567">
        <v>1994</v>
      </c>
      <c r="S3" s="567"/>
      <c r="T3" s="567"/>
      <c r="U3" s="567"/>
      <c r="V3" s="566">
        <v>1995</v>
      </c>
      <c r="W3" s="567"/>
      <c r="X3" s="567"/>
      <c r="Y3" s="568"/>
      <c r="Z3" s="567">
        <v>1996</v>
      </c>
      <c r="AA3" s="567"/>
      <c r="AB3" s="567"/>
      <c r="AC3" s="567"/>
      <c r="AD3" s="566">
        <v>1997</v>
      </c>
      <c r="AE3" s="567"/>
      <c r="AF3" s="567"/>
      <c r="AG3" s="568"/>
      <c r="AH3" s="567">
        <v>1998</v>
      </c>
      <c r="AI3" s="567"/>
      <c r="AJ3" s="567"/>
      <c r="AK3" s="567"/>
      <c r="AL3" s="566">
        <v>1999</v>
      </c>
      <c r="AM3" s="567"/>
      <c r="AN3" s="567"/>
      <c r="AO3" s="568"/>
      <c r="AP3" s="567">
        <v>2000</v>
      </c>
      <c r="AQ3" s="567"/>
      <c r="AR3" s="567"/>
      <c r="AS3" s="567"/>
      <c r="AT3" s="566">
        <v>2001</v>
      </c>
      <c r="AU3" s="567"/>
      <c r="AV3" s="567"/>
      <c r="AW3" s="568"/>
      <c r="AX3" s="567">
        <v>2002</v>
      </c>
      <c r="AY3" s="567"/>
      <c r="AZ3" s="567"/>
      <c r="BA3" s="567"/>
      <c r="BB3" s="566">
        <v>2003</v>
      </c>
      <c r="BC3" s="567"/>
      <c r="BD3" s="567"/>
      <c r="BE3" s="568"/>
      <c r="BF3" s="567">
        <v>2004</v>
      </c>
      <c r="BG3" s="567"/>
      <c r="BH3" s="567"/>
      <c r="BI3" s="567"/>
      <c r="BJ3" s="566">
        <v>2005</v>
      </c>
      <c r="BK3" s="567"/>
      <c r="BL3" s="567"/>
      <c r="BM3" s="568"/>
      <c r="BN3" s="567">
        <v>2006</v>
      </c>
      <c r="BO3" s="567"/>
      <c r="BP3" s="567"/>
      <c r="BQ3" s="567"/>
      <c r="BR3" s="566">
        <v>2007</v>
      </c>
      <c r="BS3" s="567"/>
      <c r="BT3" s="567"/>
      <c r="BU3" s="568"/>
      <c r="BV3" s="567">
        <v>2008</v>
      </c>
      <c r="BW3" s="567"/>
      <c r="BX3" s="567"/>
      <c r="BY3" s="567"/>
      <c r="BZ3" s="566">
        <v>2009</v>
      </c>
      <c r="CA3" s="567"/>
      <c r="CB3" s="567"/>
      <c r="CC3" s="568"/>
      <c r="CD3" s="569">
        <v>2010</v>
      </c>
      <c r="CE3" s="569"/>
      <c r="CF3" s="569"/>
      <c r="CG3" s="569"/>
      <c r="CH3" s="570">
        <v>2011</v>
      </c>
      <c r="CI3" s="569"/>
      <c r="CJ3" s="571"/>
      <c r="CK3" s="572"/>
      <c r="CL3" s="570">
        <v>2012</v>
      </c>
      <c r="CM3" s="569"/>
      <c r="CN3" s="571"/>
      <c r="CO3" s="572"/>
      <c r="CP3" s="569">
        <v>2013</v>
      </c>
      <c r="CQ3" s="723"/>
      <c r="CR3" s="571"/>
      <c r="CS3" s="572"/>
      <c r="CT3" s="569">
        <v>2014</v>
      </c>
      <c r="CU3" s="959"/>
      <c r="CV3" s="1108"/>
      <c r="CW3" s="572"/>
      <c r="CX3" s="569">
        <v>2015</v>
      </c>
      <c r="CY3" s="569"/>
      <c r="CZ3" s="1108"/>
      <c r="DA3" s="572"/>
      <c r="DB3" s="569">
        <v>2016</v>
      </c>
      <c r="DC3" s="569"/>
      <c r="DD3" s="569"/>
      <c r="DE3" s="569"/>
      <c r="DF3" s="1292">
        <v>2017</v>
      </c>
      <c r="DG3" s="569"/>
      <c r="DH3" s="569"/>
      <c r="DI3" s="1108"/>
    </row>
    <row r="4" spans="1:113" s="104" customFormat="1">
      <c r="A4" s="573" t="s">
        <v>30</v>
      </c>
      <c r="B4" s="574" t="s">
        <v>31</v>
      </c>
      <c r="C4" s="575" t="s">
        <v>32</v>
      </c>
      <c r="D4" s="575" t="s">
        <v>33</v>
      </c>
      <c r="E4" s="576" t="s">
        <v>34</v>
      </c>
      <c r="F4" s="574" t="s">
        <v>31</v>
      </c>
      <c r="G4" s="575" t="s">
        <v>32</v>
      </c>
      <c r="H4" s="575" t="s">
        <v>33</v>
      </c>
      <c r="I4" s="576" t="s">
        <v>34</v>
      </c>
      <c r="J4" s="575" t="s">
        <v>31</v>
      </c>
      <c r="K4" s="575" t="s">
        <v>32</v>
      </c>
      <c r="L4" s="575" t="s">
        <v>33</v>
      </c>
      <c r="M4" s="575" t="s">
        <v>34</v>
      </c>
      <c r="N4" s="574" t="s">
        <v>31</v>
      </c>
      <c r="O4" s="575" t="s">
        <v>32</v>
      </c>
      <c r="P4" s="575" t="s">
        <v>33</v>
      </c>
      <c r="Q4" s="576" t="s">
        <v>34</v>
      </c>
      <c r="R4" s="575" t="s">
        <v>31</v>
      </c>
      <c r="S4" s="575" t="s">
        <v>32</v>
      </c>
      <c r="T4" s="575" t="s">
        <v>33</v>
      </c>
      <c r="U4" s="575" t="s">
        <v>34</v>
      </c>
      <c r="V4" s="574" t="s">
        <v>31</v>
      </c>
      <c r="W4" s="575" t="s">
        <v>32</v>
      </c>
      <c r="X4" s="575" t="s">
        <v>33</v>
      </c>
      <c r="Y4" s="576" t="s">
        <v>34</v>
      </c>
      <c r="Z4" s="575" t="s">
        <v>31</v>
      </c>
      <c r="AA4" s="575" t="s">
        <v>32</v>
      </c>
      <c r="AB4" s="575" t="s">
        <v>33</v>
      </c>
      <c r="AC4" s="575" t="s">
        <v>34</v>
      </c>
      <c r="AD4" s="574" t="s">
        <v>31</v>
      </c>
      <c r="AE4" s="575" t="s">
        <v>32</v>
      </c>
      <c r="AF4" s="575" t="s">
        <v>33</v>
      </c>
      <c r="AG4" s="576" t="s">
        <v>34</v>
      </c>
      <c r="AH4" s="575" t="s">
        <v>31</v>
      </c>
      <c r="AI4" s="575" t="s">
        <v>32</v>
      </c>
      <c r="AJ4" s="575" t="s">
        <v>33</v>
      </c>
      <c r="AK4" s="575" t="s">
        <v>34</v>
      </c>
      <c r="AL4" s="574" t="s">
        <v>31</v>
      </c>
      <c r="AM4" s="575" t="s">
        <v>32</v>
      </c>
      <c r="AN4" s="575" t="s">
        <v>33</v>
      </c>
      <c r="AO4" s="576" t="s">
        <v>34</v>
      </c>
      <c r="AP4" s="575" t="s">
        <v>31</v>
      </c>
      <c r="AQ4" s="575" t="s">
        <v>32</v>
      </c>
      <c r="AR4" s="575" t="s">
        <v>33</v>
      </c>
      <c r="AS4" s="575" t="s">
        <v>34</v>
      </c>
      <c r="AT4" s="574" t="s">
        <v>31</v>
      </c>
      <c r="AU4" s="575" t="s">
        <v>32</v>
      </c>
      <c r="AV4" s="575" t="s">
        <v>33</v>
      </c>
      <c r="AW4" s="576" t="s">
        <v>34</v>
      </c>
      <c r="AX4" s="575" t="s">
        <v>31</v>
      </c>
      <c r="AY4" s="575" t="s">
        <v>32</v>
      </c>
      <c r="AZ4" s="575" t="s">
        <v>33</v>
      </c>
      <c r="BA4" s="575" t="s">
        <v>34</v>
      </c>
      <c r="BB4" s="574" t="s">
        <v>31</v>
      </c>
      <c r="BC4" s="575" t="s">
        <v>32</v>
      </c>
      <c r="BD4" s="575" t="s">
        <v>33</v>
      </c>
      <c r="BE4" s="576" t="s">
        <v>34</v>
      </c>
      <c r="BF4" s="575" t="s">
        <v>31</v>
      </c>
      <c r="BG4" s="575" t="s">
        <v>32</v>
      </c>
      <c r="BH4" s="575" t="s">
        <v>33</v>
      </c>
      <c r="BI4" s="575" t="s">
        <v>34</v>
      </c>
      <c r="BJ4" s="574" t="s">
        <v>31</v>
      </c>
      <c r="BK4" s="575" t="s">
        <v>32</v>
      </c>
      <c r="BL4" s="575" t="s">
        <v>33</v>
      </c>
      <c r="BM4" s="576" t="s">
        <v>34</v>
      </c>
      <c r="BN4" s="575" t="s">
        <v>31</v>
      </c>
      <c r="BO4" s="575" t="s">
        <v>32</v>
      </c>
      <c r="BP4" s="575" t="s">
        <v>33</v>
      </c>
      <c r="BQ4" s="575" t="s">
        <v>34</v>
      </c>
      <c r="BR4" s="574" t="s">
        <v>31</v>
      </c>
      <c r="BS4" s="575" t="s">
        <v>32</v>
      </c>
      <c r="BT4" s="575" t="s">
        <v>33</v>
      </c>
      <c r="BU4" s="576" t="s">
        <v>34</v>
      </c>
      <c r="BV4" s="575" t="s">
        <v>31</v>
      </c>
      <c r="BW4" s="575" t="s">
        <v>32</v>
      </c>
      <c r="BX4" s="575" t="s">
        <v>33</v>
      </c>
      <c r="BY4" s="575" t="s">
        <v>34</v>
      </c>
      <c r="BZ4" s="574" t="s">
        <v>31</v>
      </c>
      <c r="CA4" s="575" t="s">
        <v>32</v>
      </c>
      <c r="CB4" s="575" t="s">
        <v>33</v>
      </c>
      <c r="CC4" s="576" t="s">
        <v>34</v>
      </c>
      <c r="CD4" s="577" t="s">
        <v>31</v>
      </c>
      <c r="CE4" s="577" t="s">
        <v>32</v>
      </c>
      <c r="CF4" s="577" t="s">
        <v>33</v>
      </c>
      <c r="CG4" s="577" t="s">
        <v>34</v>
      </c>
      <c r="CH4" s="578" t="s">
        <v>31</v>
      </c>
      <c r="CI4" s="577" t="s">
        <v>32</v>
      </c>
      <c r="CJ4" s="579" t="s">
        <v>33</v>
      </c>
      <c r="CK4" s="580" t="s">
        <v>34</v>
      </c>
      <c r="CL4" s="578" t="s">
        <v>31</v>
      </c>
      <c r="CM4" s="577" t="s">
        <v>32</v>
      </c>
      <c r="CN4" s="579" t="s">
        <v>33</v>
      </c>
      <c r="CO4" s="580" t="s">
        <v>34</v>
      </c>
      <c r="CP4" s="577" t="s">
        <v>31</v>
      </c>
      <c r="CQ4" s="724" t="s">
        <v>32</v>
      </c>
      <c r="CR4" s="579" t="s">
        <v>33</v>
      </c>
      <c r="CS4" s="580" t="s">
        <v>34</v>
      </c>
      <c r="CT4" s="577" t="s">
        <v>31</v>
      </c>
      <c r="CU4" s="960" t="s">
        <v>32</v>
      </c>
      <c r="CV4" s="579" t="s">
        <v>33</v>
      </c>
      <c r="CW4" s="580" t="s">
        <v>34</v>
      </c>
      <c r="CX4" s="577" t="s">
        <v>31</v>
      </c>
      <c r="CY4" s="960" t="s">
        <v>32</v>
      </c>
      <c r="CZ4" s="579" t="s">
        <v>33</v>
      </c>
      <c r="DA4" s="580" t="s">
        <v>34</v>
      </c>
      <c r="DB4" s="577" t="s">
        <v>31</v>
      </c>
      <c r="DC4" s="960" t="s">
        <v>32</v>
      </c>
      <c r="DD4" s="960" t="s">
        <v>33</v>
      </c>
      <c r="DE4" s="960" t="s">
        <v>398</v>
      </c>
      <c r="DF4" s="1293" t="s">
        <v>31</v>
      </c>
      <c r="DG4" s="960" t="s">
        <v>32</v>
      </c>
      <c r="DH4" s="960" t="s">
        <v>33</v>
      </c>
      <c r="DI4" s="960" t="s">
        <v>34</v>
      </c>
    </row>
    <row r="5" spans="1:113">
      <c r="A5" s="200" t="s">
        <v>35</v>
      </c>
      <c r="B5" s="215" t="s">
        <v>36</v>
      </c>
      <c r="C5" s="213"/>
      <c r="D5" s="213"/>
      <c r="E5" s="214"/>
      <c r="F5" s="215"/>
      <c r="G5" s="213"/>
      <c r="H5" s="213"/>
      <c r="I5" s="214"/>
      <c r="J5" s="215" t="str">
        <f>B5</f>
        <v>Se nyckeltal från föregående gruppstruktur nedan</v>
      </c>
      <c r="K5" s="213"/>
      <c r="L5" s="213"/>
      <c r="M5" s="213"/>
      <c r="N5" s="215"/>
      <c r="O5" s="213"/>
      <c r="P5" s="213"/>
      <c r="Q5" s="214"/>
      <c r="R5" s="215" t="str">
        <f>J5</f>
        <v>Se nyckeltal från föregående gruppstruktur nedan</v>
      </c>
      <c r="S5" s="213"/>
      <c r="T5" s="213"/>
      <c r="U5" s="213"/>
      <c r="V5" s="215"/>
      <c r="W5" s="213"/>
      <c r="X5" s="213"/>
      <c r="Y5" s="214"/>
      <c r="Z5" s="215" t="str">
        <f>R5</f>
        <v>Se nyckeltal från föregående gruppstruktur nedan</v>
      </c>
      <c r="AA5" s="213"/>
      <c r="AB5" s="213"/>
      <c r="AC5" s="213"/>
      <c r="AD5" s="215"/>
      <c r="AE5" s="213"/>
      <c r="AF5" s="213"/>
      <c r="AG5" s="214"/>
      <c r="AH5" s="215" t="str">
        <f>Z5</f>
        <v>Se nyckeltal från föregående gruppstruktur nedan</v>
      </c>
      <c r="AI5" s="213"/>
      <c r="AJ5" s="213"/>
      <c r="AK5" s="213"/>
      <c r="AL5" s="215"/>
      <c r="AM5" s="213"/>
      <c r="AN5" s="213"/>
      <c r="AO5" s="214"/>
      <c r="AP5" s="215" t="str">
        <f>AH5</f>
        <v>Se nyckeltal från föregående gruppstruktur nedan</v>
      </c>
      <c r="AQ5" s="213"/>
      <c r="AR5" s="213"/>
      <c r="AS5" s="213"/>
      <c r="AT5" s="215"/>
      <c r="AU5" s="213"/>
      <c r="AV5" s="213"/>
      <c r="AW5" s="214"/>
      <c r="AX5" s="215" t="str">
        <f>AP5</f>
        <v>Se nyckeltal från föregående gruppstruktur nedan</v>
      </c>
      <c r="AY5" s="213"/>
      <c r="AZ5" s="213"/>
      <c r="BA5" s="213"/>
      <c r="BB5" s="215"/>
      <c r="BC5" s="213"/>
      <c r="BD5" s="213"/>
      <c r="BE5" s="214"/>
      <c r="BF5" s="215" t="str">
        <f>AX5</f>
        <v>Se nyckeltal från föregående gruppstruktur nedan</v>
      </c>
      <c r="BG5" s="213"/>
      <c r="BH5" s="213"/>
      <c r="BI5" s="213"/>
      <c r="BJ5" s="215"/>
      <c r="BK5" s="213"/>
      <c r="BL5" s="213"/>
      <c r="BM5" s="214"/>
      <c r="BN5" s="215" t="str">
        <f>BF5</f>
        <v>Se nyckeltal från föregående gruppstruktur nedan</v>
      </c>
      <c r="BO5" s="213"/>
      <c r="BP5" s="213"/>
      <c r="BQ5" s="213"/>
      <c r="BR5" s="215"/>
      <c r="BS5" s="213"/>
      <c r="BT5" s="213"/>
      <c r="BU5" s="214"/>
      <c r="BV5" s="215" t="str">
        <f>BN5</f>
        <v>Se nyckeltal från föregående gruppstruktur nedan</v>
      </c>
      <c r="BW5" s="213"/>
      <c r="BX5" s="213"/>
      <c r="BY5" s="213"/>
      <c r="BZ5" s="215"/>
      <c r="CA5" s="213"/>
      <c r="CB5" s="213"/>
      <c r="CC5" s="214"/>
      <c r="CD5" s="215" t="str">
        <f>BV5</f>
        <v>Se nyckeltal från föregående gruppstruktur nedan</v>
      </c>
      <c r="CE5" s="138"/>
      <c r="CF5" s="138"/>
      <c r="CG5" s="138"/>
      <c r="CH5" s="139"/>
      <c r="CI5" s="138"/>
      <c r="CJ5" s="193"/>
      <c r="CK5" s="334"/>
      <c r="CL5" s="215" t="str">
        <f>CD5</f>
        <v>Se nyckeltal från föregående gruppstruktur nedan</v>
      </c>
      <c r="CM5" s="889"/>
      <c r="CN5" s="889"/>
      <c r="CO5" s="925"/>
      <c r="CP5" s="889"/>
      <c r="CQ5" s="889"/>
      <c r="CR5" s="889"/>
      <c r="CS5" s="925"/>
      <c r="CT5" s="889"/>
      <c r="CU5" s="955"/>
      <c r="CV5" s="1098"/>
      <c r="CW5" s="925"/>
      <c r="CX5" s="1098"/>
      <c r="CY5" s="1098"/>
      <c r="CZ5" s="1098"/>
      <c r="DA5" s="925"/>
      <c r="DB5" s="1098"/>
      <c r="DC5" s="1098"/>
      <c r="DD5" s="1098"/>
      <c r="DE5" s="1098"/>
      <c r="DF5" s="1294"/>
      <c r="DG5" s="1098"/>
      <c r="DH5" s="1098"/>
      <c r="DI5" s="1098"/>
    </row>
    <row r="6" spans="1:113">
      <c r="A6" s="201" t="s">
        <v>37</v>
      </c>
      <c r="B6" s="212"/>
      <c r="C6" s="213"/>
      <c r="D6" s="213"/>
      <c r="E6" s="214"/>
      <c r="F6" s="215"/>
      <c r="G6" s="213"/>
      <c r="H6" s="213"/>
      <c r="I6" s="214"/>
      <c r="J6" s="212"/>
      <c r="K6" s="213"/>
      <c r="L6" s="213"/>
      <c r="M6" s="213"/>
      <c r="N6" s="215"/>
      <c r="O6" s="213"/>
      <c r="P6" s="213"/>
      <c r="Q6" s="214"/>
      <c r="R6" s="212"/>
      <c r="S6" s="213"/>
      <c r="T6" s="213"/>
      <c r="U6" s="213"/>
      <c r="V6" s="215"/>
      <c r="W6" s="213"/>
      <c r="X6" s="213"/>
      <c r="Y6" s="214"/>
      <c r="Z6" s="212"/>
      <c r="AA6" s="213"/>
      <c r="AB6" s="213"/>
      <c r="AC6" s="213"/>
      <c r="AD6" s="215"/>
      <c r="AE6" s="213"/>
      <c r="AF6" s="213"/>
      <c r="AG6" s="214"/>
      <c r="AH6" s="212"/>
      <c r="AI6" s="213"/>
      <c r="AJ6" s="213"/>
      <c r="AK6" s="213"/>
      <c r="AL6" s="215"/>
      <c r="AM6" s="213"/>
      <c r="AN6" s="213"/>
      <c r="AO6" s="214"/>
      <c r="AP6" s="212"/>
      <c r="AQ6" s="213"/>
      <c r="AR6" s="213"/>
      <c r="AS6" s="213"/>
      <c r="AT6" s="215"/>
      <c r="AU6" s="213"/>
      <c r="AV6" s="213"/>
      <c r="AW6" s="214"/>
      <c r="AX6" s="212"/>
      <c r="AY6" s="213"/>
      <c r="AZ6" s="213"/>
      <c r="BA6" s="213"/>
      <c r="BB6" s="215"/>
      <c r="BC6" s="213"/>
      <c r="BD6" s="213"/>
      <c r="BE6" s="214"/>
      <c r="BF6" s="212"/>
      <c r="BG6" s="213"/>
      <c r="BH6" s="213"/>
      <c r="BI6" s="213"/>
      <c r="BJ6" s="215"/>
      <c r="BK6" s="213"/>
      <c r="BL6" s="213"/>
      <c r="BM6" s="214"/>
      <c r="BN6" s="212"/>
      <c r="BO6" s="213"/>
      <c r="BP6" s="213"/>
      <c r="BQ6" s="213"/>
      <c r="BR6" s="215"/>
      <c r="BS6" s="213"/>
      <c r="BT6" s="213"/>
      <c r="BU6" s="214"/>
      <c r="BV6" s="212"/>
      <c r="BW6" s="213"/>
      <c r="BX6" s="213"/>
      <c r="BY6" s="213"/>
      <c r="BZ6" s="215"/>
      <c r="CA6" s="213"/>
      <c r="CB6" s="213"/>
      <c r="CC6" s="214"/>
      <c r="CD6" s="140"/>
      <c r="CE6" s="140"/>
      <c r="CF6" s="140"/>
      <c r="CG6" s="140"/>
      <c r="CH6" s="141"/>
      <c r="CI6" s="140"/>
      <c r="CJ6" s="216"/>
      <c r="CK6" s="335"/>
      <c r="CL6" s="890"/>
      <c r="CM6" s="890"/>
      <c r="CN6" s="890"/>
      <c r="CO6" s="924"/>
      <c r="CP6" s="890"/>
      <c r="CQ6" s="890"/>
      <c r="CR6" s="890"/>
      <c r="CS6" s="924"/>
      <c r="CT6" s="1099">
        <v>7526</v>
      </c>
      <c r="CU6" s="1099">
        <v>8314</v>
      </c>
      <c r="CV6" s="1099">
        <v>8614</v>
      </c>
      <c r="CW6" s="924">
        <v>9171</v>
      </c>
      <c r="CX6" s="1099">
        <v>8610</v>
      </c>
      <c r="CY6" s="1099">
        <v>8922</v>
      </c>
      <c r="CZ6" s="1099">
        <v>9261</v>
      </c>
      <c r="DA6" s="924">
        <v>9489</v>
      </c>
      <c r="DB6" s="1099">
        <v>8156</v>
      </c>
      <c r="DC6" s="1099">
        <v>8976</v>
      </c>
      <c r="DD6" s="1099">
        <v>9421</v>
      </c>
      <c r="DE6" s="1099">
        <v>9803</v>
      </c>
      <c r="DF6" s="1295">
        <v>9361</v>
      </c>
      <c r="DG6" s="1099">
        <v>9597</v>
      </c>
      <c r="DH6" s="1099">
        <v>9505</v>
      </c>
      <c r="DI6" s="1099">
        <v>10305</v>
      </c>
    </row>
    <row r="7" spans="1:113">
      <c r="A7" s="201" t="s">
        <v>420</v>
      </c>
      <c r="B7" s="212"/>
      <c r="C7" s="213"/>
      <c r="D7" s="213"/>
      <c r="E7" s="214"/>
      <c r="F7" s="215"/>
      <c r="G7" s="213"/>
      <c r="H7" s="213"/>
      <c r="I7" s="214"/>
      <c r="J7" s="1287"/>
      <c r="K7" s="213"/>
      <c r="L7" s="213"/>
      <c r="M7" s="213"/>
      <c r="N7" s="215"/>
      <c r="O7" s="213"/>
      <c r="P7" s="213"/>
      <c r="Q7" s="214"/>
      <c r="R7" s="1287"/>
      <c r="S7" s="213"/>
      <c r="T7" s="213"/>
      <c r="U7" s="213"/>
      <c r="V7" s="215"/>
      <c r="W7" s="213"/>
      <c r="X7" s="213"/>
      <c r="Y7" s="214"/>
      <c r="Z7" s="1287"/>
      <c r="AA7" s="213"/>
      <c r="AB7" s="213"/>
      <c r="AC7" s="213"/>
      <c r="AD7" s="215"/>
      <c r="AE7" s="213"/>
      <c r="AF7" s="213"/>
      <c r="AG7" s="214"/>
      <c r="AH7" s="1287"/>
      <c r="AI7" s="213"/>
      <c r="AJ7" s="213"/>
      <c r="AK7" s="213"/>
      <c r="AL7" s="215"/>
      <c r="AM7" s="213"/>
      <c r="AN7" s="213"/>
      <c r="AO7" s="214"/>
      <c r="AP7" s="1287"/>
      <c r="AQ7" s="213"/>
      <c r="AR7" s="213"/>
      <c r="AS7" s="213"/>
      <c r="AT7" s="215"/>
      <c r="AU7" s="213"/>
      <c r="AV7" s="213"/>
      <c r="AW7" s="214"/>
      <c r="AX7" s="1287"/>
      <c r="AY7" s="213"/>
      <c r="AZ7" s="213"/>
      <c r="BA7" s="213"/>
      <c r="BB7" s="215"/>
      <c r="BC7" s="213"/>
      <c r="BD7" s="213"/>
      <c r="BE7" s="214"/>
      <c r="BF7" s="1287"/>
      <c r="BG7" s="213"/>
      <c r="BH7" s="213"/>
      <c r="BI7" s="213"/>
      <c r="BJ7" s="215"/>
      <c r="BK7" s="213"/>
      <c r="BL7" s="213"/>
      <c r="BM7" s="214"/>
      <c r="BN7" s="1287"/>
      <c r="BO7" s="213"/>
      <c r="BP7" s="213"/>
      <c r="BQ7" s="213"/>
      <c r="BR7" s="215"/>
      <c r="BS7" s="213"/>
      <c r="BT7" s="213"/>
      <c r="BU7" s="214"/>
      <c r="BV7" s="1287"/>
      <c r="BW7" s="213"/>
      <c r="BX7" s="213"/>
      <c r="BY7" s="213"/>
      <c r="BZ7" s="215"/>
      <c r="CA7" s="213"/>
      <c r="CB7" s="213"/>
      <c r="CC7" s="214"/>
      <c r="CD7" s="140"/>
      <c r="CE7" s="140"/>
      <c r="CF7" s="140"/>
      <c r="CG7" s="140"/>
      <c r="CH7" s="141"/>
      <c r="CI7" s="140"/>
      <c r="CJ7" s="216"/>
      <c r="CK7" s="335"/>
      <c r="CL7" s="1099"/>
      <c r="CM7" s="1099"/>
      <c r="CN7" s="1099"/>
      <c r="CO7" s="924"/>
      <c r="CP7" s="1099"/>
      <c r="CQ7" s="1099"/>
      <c r="CR7" s="1099"/>
      <c r="CS7" s="924"/>
      <c r="CT7" s="1099">
        <v>1883</v>
      </c>
      <c r="CU7" s="1099">
        <v>2039</v>
      </c>
      <c r="CV7" s="1099">
        <v>2104</v>
      </c>
      <c r="CW7" s="924">
        <v>2514</v>
      </c>
      <c r="CX7" s="1099">
        <v>2439</v>
      </c>
      <c r="CY7" s="1099">
        <v>2540</v>
      </c>
      <c r="CZ7" s="1099">
        <v>2614</v>
      </c>
      <c r="DA7" s="924">
        <v>2362</v>
      </c>
      <c r="DB7" s="1099">
        <v>2536</v>
      </c>
      <c r="DC7" s="1099">
        <v>2953</v>
      </c>
      <c r="DD7" s="1099">
        <v>3511</v>
      </c>
      <c r="DE7" s="1099">
        <v>4635</v>
      </c>
      <c r="DF7" s="1295">
        <v>4768</v>
      </c>
      <c r="DG7" s="1099">
        <v>4777</v>
      </c>
      <c r="DH7" s="1099">
        <v>4801</v>
      </c>
      <c r="DI7" s="1099">
        <v>5236</v>
      </c>
    </row>
    <row r="8" spans="1:113">
      <c r="A8" s="201" t="s">
        <v>38</v>
      </c>
      <c r="B8" s="137"/>
      <c r="C8" s="135"/>
      <c r="D8" s="135"/>
      <c r="E8" s="136"/>
      <c r="F8" s="137"/>
      <c r="G8" s="135"/>
      <c r="H8" s="135"/>
      <c r="I8" s="136"/>
      <c r="J8" s="135"/>
      <c r="K8" s="135"/>
      <c r="L8" s="135"/>
      <c r="M8" s="135"/>
      <c r="N8" s="137"/>
      <c r="O8" s="135"/>
      <c r="P8" s="135"/>
      <c r="Q8" s="136"/>
      <c r="R8" s="135"/>
      <c r="S8" s="135"/>
      <c r="T8" s="135"/>
      <c r="U8" s="135"/>
      <c r="V8" s="137"/>
      <c r="W8" s="135"/>
      <c r="X8" s="135"/>
      <c r="Y8" s="136"/>
      <c r="Z8" s="135"/>
      <c r="AA8" s="135"/>
      <c r="AB8" s="135"/>
      <c r="AC8" s="135"/>
      <c r="AD8" s="137"/>
      <c r="AE8" s="135"/>
      <c r="AF8" s="135"/>
      <c r="AG8" s="136"/>
      <c r="AH8" s="135"/>
      <c r="AI8" s="135"/>
      <c r="AJ8" s="135"/>
      <c r="AK8" s="135"/>
      <c r="AL8" s="137"/>
      <c r="AM8" s="135"/>
      <c r="AN8" s="135"/>
      <c r="AO8" s="136"/>
      <c r="AP8" s="135"/>
      <c r="AQ8" s="135"/>
      <c r="AR8" s="135"/>
      <c r="AS8" s="135"/>
      <c r="AT8" s="137"/>
      <c r="AU8" s="135"/>
      <c r="AV8" s="135"/>
      <c r="AW8" s="136"/>
      <c r="AX8" s="135"/>
      <c r="AY8" s="135"/>
      <c r="AZ8" s="135"/>
      <c r="BA8" s="135"/>
      <c r="BB8" s="137"/>
      <c r="BC8" s="135"/>
      <c r="BD8" s="135"/>
      <c r="BE8" s="136"/>
      <c r="BF8" s="135"/>
      <c r="BG8" s="135"/>
      <c r="BH8" s="135"/>
      <c r="BI8" s="135"/>
      <c r="BJ8" s="137"/>
      <c r="BK8" s="135"/>
      <c r="BL8" s="135"/>
      <c r="BM8" s="136"/>
      <c r="BN8" s="135"/>
      <c r="BO8" s="135"/>
      <c r="BP8" s="135"/>
      <c r="BQ8" s="135"/>
      <c r="BR8" s="137"/>
      <c r="BS8" s="135"/>
      <c r="BT8" s="135"/>
      <c r="BU8" s="136"/>
      <c r="BV8" s="135"/>
      <c r="BW8" s="135"/>
      <c r="BX8" s="135"/>
      <c r="BY8" s="135"/>
      <c r="BZ8" s="137"/>
      <c r="CA8" s="135"/>
      <c r="CB8" s="135"/>
      <c r="CC8" s="136"/>
      <c r="CD8" s="140"/>
      <c r="CE8" s="140"/>
      <c r="CF8" s="140"/>
      <c r="CG8" s="140"/>
      <c r="CH8" s="141"/>
      <c r="CI8" s="140"/>
      <c r="CJ8" s="216"/>
      <c r="CK8" s="335"/>
      <c r="CL8" s="890"/>
      <c r="CM8" s="890"/>
      <c r="CN8" s="890"/>
      <c r="CO8" s="924"/>
      <c r="CP8" s="890"/>
      <c r="CQ8" s="890"/>
      <c r="CR8" s="890"/>
      <c r="CS8" s="924"/>
      <c r="CT8" s="1099">
        <v>2505</v>
      </c>
      <c r="CU8" s="1099">
        <v>2650</v>
      </c>
      <c r="CV8" s="1099">
        <v>2827</v>
      </c>
      <c r="CW8" s="924">
        <v>3468</v>
      </c>
      <c r="CX8" s="1099">
        <v>3394</v>
      </c>
      <c r="CY8" s="1099">
        <v>3697</v>
      </c>
      <c r="CZ8" s="1099">
        <v>3668</v>
      </c>
      <c r="DA8" s="924">
        <v>3819</v>
      </c>
      <c r="DB8" s="1099">
        <v>3417</v>
      </c>
      <c r="DC8" s="1099">
        <v>3622</v>
      </c>
      <c r="DD8" s="1099">
        <v>3841</v>
      </c>
      <c r="DE8" s="1099">
        <v>4137</v>
      </c>
      <c r="DF8" s="1295">
        <v>4031</v>
      </c>
      <c r="DG8" s="1099">
        <v>4154</v>
      </c>
      <c r="DH8" s="1099">
        <v>4010</v>
      </c>
      <c r="DI8" s="1099">
        <v>4182</v>
      </c>
    </row>
    <row r="9" spans="1:113">
      <c r="A9" s="201" t="s">
        <v>39</v>
      </c>
      <c r="B9" s="137"/>
      <c r="C9" s="135"/>
      <c r="D9" s="135"/>
      <c r="E9" s="136"/>
      <c r="F9" s="137"/>
      <c r="G9" s="135"/>
      <c r="H9" s="135"/>
      <c r="I9" s="136"/>
      <c r="J9" s="135"/>
      <c r="K9" s="135"/>
      <c r="L9" s="135"/>
      <c r="M9" s="135"/>
      <c r="N9" s="137"/>
      <c r="O9" s="135"/>
      <c r="P9" s="135"/>
      <c r="Q9" s="136"/>
      <c r="R9" s="135"/>
      <c r="S9" s="135"/>
      <c r="T9" s="135"/>
      <c r="U9" s="135"/>
      <c r="V9" s="137"/>
      <c r="W9" s="135"/>
      <c r="X9" s="135"/>
      <c r="Y9" s="136"/>
      <c r="Z9" s="135"/>
      <c r="AA9" s="135"/>
      <c r="AB9" s="135"/>
      <c r="AC9" s="135"/>
      <c r="AD9" s="137"/>
      <c r="AE9" s="135"/>
      <c r="AF9" s="135"/>
      <c r="AG9" s="136"/>
      <c r="AH9" s="135"/>
      <c r="AI9" s="135"/>
      <c r="AJ9" s="135"/>
      <c r="AK9" s="135"/>
      <c r="AL9" s="137"/>
      <c r="AM9" s="135"/>
      <c r="AN9" s="135"/>
      <c r="AO9" s="136"/>
      <c r="AP9" s="135"/>
      <c r="AQ9" s="135"/>
      <c r="AR9" s="135"/>
      <c r="AS9" s="135"/>
      <c r="AT9" s="137"/>
      <c r="AU9" s="135"/>
      <c r="AV9" s="135"/>
      <c r="AW9" s="136"/>
      <c r="AX9" s="135"/>
      <c r="AY9" s="135"/>
      <c r="AZ9" s="135"/>
      <c r="BA9" s="135"/>
      <c r="BB9" s="137"/>
      <c r="BC9" s="135"/>
      <c r="BD9" s="135"/>
      <c r="BE9" s="136"/>
      <c r="BF9" s="135"/>
      <c r="BG9" s="135"/>
      <c r="BH9" s="135"/>
      <c r="BI9" s="135"/>
      <c r="BJ9" s="137"/>
      <c r="BK9" s="135"/>
      <c r="BL9" s="135"/>
      <c r="BM9" s="136"/>
      <c r="BN9" s="135"/>
      <c r="BO9" s="135"/>
      <c r="BP9" s="135"/>
      <c r="BQ9" s="135"/>
      <c r="BR9" s="137"/>
      <c r="BS9" s="135"/>
      <c r="BT9" s="135"/>
      <c r="BU9" s="136"/>
      <c r="BV9" s="135"/>
      <c r="BW9" s="135"/>
      <c r="BX9" s="135"/>
      <c r="BY9" s="135"/>
      <c r="BZ9" s="137"/>
      <c r="CA9" s="135"/>
      <c r="CB9" s="135"/>
      <c r="CC9" s="136"/>
      <c r="CD9" s="140"/>
      <c r="CE9" s="140"/>
      <c r="CF9" s="140"/>
      <c r="CG9" s="140"/>
      <c r="CH9" s="141"/>
      <c r="CI9" s="140"/>
      <c r="CJ9" s="216"/>
      <c r="CK9" s="335"/>
      <c r="CL9" s="890"/>
      <c r="CM9" s="890"/>
      <c r="CN9" s="890"/>
      <c r="CO9" s="924"/>
      <c r="CP9" s="890"/>
      <c r="CQ9" s="890"/>
      <c r="CR9" s="890"/>
      <c r="CS9" s="924"/>
      <c r="CT9" s="1099">
        <v>6251</v>
      </c>
      <c r="CU9" s="1099">
        <v>6396</v>
      </c>
      <c r="CV9" s="1099">
        <v>6449</v>
      </c>
      <c r="CW9" s="924">
        <v>6622</v>
      </c>
      <c r="CX9" s="1099">
        <v>6756</v>
      </c>
      <c r="CY9" s="1099">
        <v>6870</v>
      </c>
      <c r="CZ9" s="1099">
        <v>6481</v>
      </c>
      <c r="DA9" s="924">
        <v>6558</v>
      </c>
      <c r="DB9" s="1099">
        <v>5736</v>
      </c>
      <c r="DC9" s="1099">
        <v>6124</v>
      </c>
      <c r="DD9" s="1099">
        <v>6212</v>
      </c>
      <c r="DE9" s="1099">
        <v>6971</v>
      </c>
      <c r="DF9" s="1295">
        <v>6882</v>
      </c>
      <c r="DG9" s="1099">
        <v>7157</v>
      </c>
      <c r="DH9" s="1099">
        <v>7116</v>
      </c>
      <c r="DI9" s="1099">
        <v>8011</v>
      </c>
    </row>
    <row r="10" spans="1:113">
      <c r="A10" s="201" t="s">
        <v>454</v>
      </c>
      <c r="B10" s="137"/>
      <c r="C10" s="135"/>
      <c r="D10" s="135"/>
      <c r="E10" s="136"/>
      <c r="F10" s="137"/>
      <c r="G10" s="135"/>
      <c r="H10" s="135"/>
      <c r="I10" s="136"/>
      <c r="J10" s="135"/>
      <c r="K10" s="135"/>
      <c r="L10" s="135"/>
      <c r="M10" s="135"/>
      <c r="N10" s="137"/>
      <c r="O10" s="135"/>
      <c r="P10" s="135"/>
      <c r="Q10" s="136"/>
      <c r="R10" s="135"/>
      <c r="S10" s="135"/>
      <c r="T10" s="135"/>
      <c r="U10" s="135"/>
      <c r="V10" s="137"/>
      <c r="W10" s="135"/>
      <c r="X10" s="135"/>
      <c r="Y10" s="136"/>
      <c r="Z10" s="135"/>
      <c r="AA10" s="135"/>
      <c r="AB10" s="135"/>
      <c r="AC10" s="135"/>
      <c r="AD10" s="137"/>
      <c r="AE10" s="135"/>
      <c r="AF10" s="135"/>
      <c r="AG10" s="136"/>
      <c r="AH10" s="135"/>
      <c r="AI10" s="135"/>
      <c r="AJ10" s="135"/>
      <c r="AK10" s="135"/>
      <c r="AL10" s="137"/>
      <c r="AM10" s="135"/>
      <c r="AN10" s="135"/>
      <c r="AO10" s="136"/>
      <c r="AP10" s="135"/>
      <c r="AQ10" s="135"/>
      <c r="AR10" s="135"/>
      <c r="AS10" s="135"/>
      <c r="AT10" s="137"/>
      <c r="AU10" s="135"/>
      <c r="AV10" s="135"/>
      <c r="AW10" s="136"/>
      <c r="AX10" s="135"/>
      <c r="AY10" s="135"/>
      <c r="AZ10" s="135"/>
      <c r="BA10" s="135"/>
      <c r="BB10" s="137"/>
      <c r="BC10" s="135"/>
      <c r="BD10" s="135"/>
      <c r="BE10" s="136"/>
      <c r="BF10" s="135"/>
      <c r="BG10" s="135"/>
      <c r="BH10" s="135"/>
      <c r="BI10" s="135"/>
      <c r="BJ10" s="137"/>
      <c r="BK10" s="135"/>
      <c r="BL10" s="135"/>
      <c r="BM10" s="136"/>
      <c r="BN10" s="135"/>
      <c r="BO10" s="135"/>
      <c r="BP10" s="135"/>
      <c r="BQ10" s="135"/>
      <c r="BR10" s="137"/>
      <c r="BS10" s="135"/>
      <c r="BT10" s="135"/>
      <c r="BU10" s="136"/>
      <c r="BV10" s="135"/>
      <c r="BW10" s="135"/>
      <c r="BX10" s="135"/>
      <c r="BY10" s="135"/>
      <c r="BZ10" s="137"/>
      <c r="CA10" s="135"/>
      <c r="CB10" s="135"/>
      <c r="CC10" s="136"/>
      <c r="CD10" s="142"/>
      <c r="CE10" s="142"/>
      <c r="CF10" s="142"/>
      <c r="CG10" s="142"/>
      <c r="CH10" s="141"/>
      <c r="CI10" s="140"/>
      <c r="CJ10" s="216"/>
      <c r="CK10" s="335"/>
      <c r="CL10" s="890"/>
      <c r="CM10" s="890"/>
      <c r="CN10" s="890"/>
      <c r="CO10" s="924"/>
      <c r="CP10" s="890"/>
      <c r="CQ10" s="890"/>
      <c r="CR10" s="890"/>
      <c r="CS10" s="924"/>
      <c r="CT10" s="1099">
        <v>3354</v>
      </c>
      <c r="CU10" s="1099">
        <v>4068</v>
      </c>
      <c r="CV10" s="1099">
        <v>3692</v>
      </c>
      <c r="CW10" s="924">
        <v>3625</v>
      </c>
      <c r="CX10" s="1099">
        <v>2910</v>
      </c>
      <c r="CY10" s="1099">
        <v>3236</v>
      </c>
      <c r="CZ10" s="1099">
        <v>3055</v>
      </c>
      <c r="DA10" s="924">
        <v>2911</v>
      </c>
      <c r="DB10" s="1099">
        <v>2718</v>
      </c>
      <c r="DC10" s="1099">
        <v>3042</v>
      </c>
      <c r="DD10" s="1099">
        <v>2961</v>
      </c>
      <c r="DE10" s="1099">
        <v>3073</v>
      </c>
      <c r="DF10" s="1295">
        <v>3177</v>
      </c>
      <c r="DG10" s="1099">
        <v>3496</v>
      </c>
      <c r="DH10" s="1099">
        <v>3236</v>
      </c>
      <c r="DI10" s="1099">
        <v>3337</v>
      </c>
    </row>
    <row r="11" spans="1:113">
      <c r="A11" s="202" t="s">
        <v>41</v>
      </c>
      <c r="B11" s="143"/>
      <c r="C11" s="144"/>
      <c r="D11" s="144"/>
      <c r="E11" s="145"/>
      <c r="F11" s="143"/>
      <c r="G11" s="144"/>
      <c r="H11" s="144"/>
      <c r="I11" s="145"/>
      <c r="J11" s="144"/>
      <c r="K11" s="144"/>
      <c r="L11" s="144"/>
      <c r="M11" s="144"/>
      <c r="N11" s="143"/>
      <c r="O11" s="144"/>
      <c r="P11" s="144"/>
      <c r="Q11" s="145"/>
      <c r="R11" s="144"/>
      <c r="S11" s="144"/>
      <c r="T11" s="144"/>
      <c r="U11" s="144"/>
      <c r="V11" s="143"/>
      <c r="W11" s="144"/>
      <c r="X11" s="144"/>
      <c r="Y11" s="145"/>
      <c r="Z11" s="144"/>
      <c r="AA11" s="144"/>
      <c r="AB11" s="144"/>
      <c r="AC11" s="144"/>
      <c r="AD11" s="143"/>
      <c r="AE11" s="144"/>
      <c r="AF11" s="144"/>
      <c r="AG11" s="145"/>
      <c r="AH11" s="144"/>
      <c r="AI11" s="144"/>
      <c r="AJ11" s="144"/>
      <c r="AK11" s="144"/>
      <c r="AL11" s="143"/>
      <c r="AM11" s="144"/>
      <c r="AN11" s="144"/>
      <c r="AO11" s="145"/>
      <c r="AP11" s="144"/>
      <c r="AQ11" s="144"/>
      <c r="AR11" s="144"/>
      <c r="AS11" s="144"/>
      <c r="AT11" s="143"/>
      <c r="AU11" s="144"/>
      <c r="AV11" s="144"/>
      <c r="AW11" s="145"/>
      <c r="AX11" s="144"/>
      <c r="AY11" s="144"/>
      <c r="AZ11" s="144"/>
      <c r="BA11" s="144"/>
      <c r="BB11" s="143"/>
      <c r="BC11" s="144"/>
      <c r="BD11" s="144"/>
      <c r="BE11" s="145"/>
      <c r="BF11" s="144"/>
      <c r="BG11" s="144"/>
      <c r="BH11" s="144"/>
      <c r="BI11" s="144"/>
      <c r="BJ11" s="143"/>
      <c r="BK11" s="144"/>
      <c r="BL11" s="144"/>
      <c r="BM11" s="145"/>
      <c r="BN11" s="144"/>
      <c r="BO11" s="144"/>
      <c r="BP11" s="144"/>
      <c r="BQ11" s="144"/>
      <c r="BR11" s="143"/>
      <c r="BS11" s="144"/>
      <c r="BT11" s="144"/>
      <c r="BU11" s="145"/>
      <c r="BV11" s="144"/>
      <c r="BW11" s="144"/>
      <c r="BX11" s="144"/>
      <c r="BY11" s="144"/>
      <c r="BZ11" s="143"/>
      <c r="CA11" s="144"/>
      <c r="CB11" s="144"/>
      <c r="CC11" s="145"/>
      <c r="CD11" s="146"/>
      <c r="CE11" s="146"/>
      <c r="CF11" s="146"/>
      <c r="CG11" s="146"/>
      <c r="CH11" s="147"/>
      <c r="CI11" s="146"/>
      <c r="CJ11" s="217"/>
      <c r="CK11" s="336"/>
      <c r="CL11" s="894"/>
      <c r="CM11" s="894"/>
      <c r="CN11" s="894"/>
      <c r="CO11" s="923"/>
      <c r="CP11" s="894"/>
      <c r="CQ11" s="894"/>
      <c r="CR11" s="894"/>
      <c r="CS11" s="923"/>
      <c r="CT11" s="1102">
        <v>-96</v>
      </c>
      <c r="CU11" s="1102">
        <v>-119</v>
      </c>
      <c r="CV11" s="1102">
        <v>-96</v>
      </c>
      <c r="CW11" s="923">
        <v>-40</v>
      </c>
      <c r="CX11" s="1102">
        <v>-152</v>
      </c>
      <c r="CY11" s="1102">
        <v>-174</v>
      </c>
      <c r="CZ11" s="1102">
        <v>-157</v>
      </c>
      <c r="DA11" s="923">
        <v>-136</v>
      </c>
      <c r="DB11" s="1102">
        <v>-110</v>
      </c>
      <c r="DC11" s="1102">
        <v>-152</v>
      </c>
      <c r="DD11" s="1102">
        <v>-103</v>
      </c>
      <c r="DE11" s="1102">
        <v>-124</v>
      </c>
      <c r="DF11" s="1296">
        <v>-192</v>
      </c>
      <c r="DG11" s="1102">
        <v>-151</v>
      </c>
      <c r="DH11" s="1102">
        <v>-169</v>
      </c>
      <c r="DI11" s="1102">
        <v>-206</v>
      </c>
    </row>
    <row r="12" spans="1:113" s="17" customFormat="1">
      <c r="A12" s="200" t="s">
        <v>42</v>
      </c>
      <c r="B12" s="148"/>
      <c r="C12" s="149"/>
      <c r="D12" s="149"/>
      <c r="E12" s="150"/>
      <c r="F12" s="148"/>
      <c r="G12" s="149"/>
      <c r="H12" s="149"/>
      <c r="I12" s="150"/>
      <c r="J12" s="149"/>
      <c r="K12" s="149"/>
      <c r="L12" s="149"/>
      <c r="M12" s="149"/>
      <c r="N12" s="148"/>
      <c r="O12" s="149"/>
      <c r="P12" s="149"/>
      <c r="Q12" s="150"/>
      <c r="R12" s="149"/>
      <c r="S12" s="149"/>
      <c r="T12" s="149"/>
      <c r="U12" s="149"/>
      <c r="V12" s="148"/>
      <c r="W12" s="149"/>
      <c r="X12" s="149"/>
      <c r="Y12" s="150"/>
      <c r="Z12" s="149"/>
      <c r="AA12" s="149"/>
      <c r="AB12" s="149"/>
      <c r="AC12" s="149"/>
      <c r="AD12" s="148"/>
      <c r="AE12" s="149"/>
      <c r="AF12" s="149"/>
      <c r="AG12" s="150"/>
      <c r="AH12" s="149"/>
      <c r="AI12" s="149"/>
      <c r="AJ12" s="149"/>
      <c r="AK12" s="149"/>
      <c r="AL12" s="148"/>
      <c r="AM12" s="149"/>
      <c r="AN12" s="149"/>
      <c r="AO12" s="150"/>
      <c r="AP12" s="149"/>
      <c r="AQ12" s="149"/>
      <c r="AR12" s="149"/>
      <c r="AS12" s="149"/>
      <c r="AT12" s="148"/>
      <c r="AU12" s="149"/>
      <c r="AV12" s="149"/>
      <c r="AW12" s="150"/>
      <c r="AX12" s="149"/>
      <c r="AY12" s="149"/>
      <c r="AZ12" s="149"/>
      <c r="BA12" s="149"/>
      <c r="BB12" s="148"/>
      <c r="BC12" s="149"/>
      <c r="BD12" s="149"/>
      <c r="BE12" s="150"/>
      <c r="BF12" s="149"/>
      <c r="BG12" s="149"/>
      <c r="BH12" s="149"/>
      <c r="BI12" s="149"/>
      <c r="BJ12" s="148"/>
      <c r="BK12" s="149"/>
      <c r="BL12" s="149"/>
      <c r="BM12" s="150"/>
      <c r="BN12" s="149"/>
      <c r="BO12" s="149"/>
      <c r="BP12" s="149"/>
      <c r="BQ12" s="149"/>
      <c r="BR12" s="148"/>
      <c r="BS12" s="149"/>
      <c r="BT12" s="149"/>
      <c r="BU12" s="150"/>
      <c r="BV12" s="149"/>
      <c r="BW12" s="149"/>
      <c r="BX12" s="149"/>
      <c r="BY12" s="149"/>
      <c r="BZ12" s="148"/>
      <c r="CA12" s="149"/>
      <c r="CB12" s="149"/>
      <c r="CC12" s="150"/>
      <c r="CD12" s="151"/>
      <c r="CE12" s="151"/>
      <c r="CF12" s="151"/>
      <c r="CG12" s="151"/>
      <c r="CH12" s="152"/>
      <c r="CI12" s="151"/>
      <c r="CJ12" s="151"/>
      <c r="CK12" s="337"/>
      <c r="CL12" s="895"/>
      <c r="CM12" s="895"/>
      <c r="CN12" s="895"/>
      <c r="CO12" s="921"/>
      <c r="CP12" s="895"/>
      <c r="CQ12" s="895"/>
      <c r="CR12" s="895"/>
      <c r="CS12" s="921"/>
      <c r="CT12" s="1103">
        <f t="shared" ref="CT12:DC12" si="0">SUM(CT6:CT11)</f>
        <v>21423</v>
      </c>
      <c r="CU12" s="1103">
        <f t="shared" si="0"/>
        <v>23348</v>
      </c>
      <c r="CV12" s="1103">
        <f t="shared" si="0"/>
        <v>23590</v>
      </c>
      <c r="CW12" s="921">
        <f t="shared" si="0"/>
        <v>25360</v>
      </c>
      <c r="CX12" s="1103">
        <f t="shared" si="0"/>
        <v>23957</v>
      </c>
      <c r="CY12" s="1103">
        <f t="shared" si="0"/>
        <v>25091</v>
      </c>
      <c r="CZ12" s="1103">
        <f t="shared" si="0"/>
        <v>24922</v>
      </c>
      <c r="DA12" s="921">
        <f t="shared" si="0"/>
        <v>25003</v>
      </c>
      <c r="DB12" s="1103">
        <f t="shared" si="0"/>
        <v>22453</v>
      </c>
      <c r="DC12" s="1103">
        <f t="shared" si="0"/>
        <v>24565</v>
      </c>
      <c r="DD12" s="1103">
        <f>SUM(DD6:DD11)</f>
        <v>25843</v>
      </c>
      <c r="DE12" s="1103">
        <f>SUM(DE6:DE11)</f>
        <v>28495</v>
      </c>
      <c r="DF12" s="1315">
        <f>SUM(DF6:DF11)</f>
        <v>28027</v>
      </c>
      <c r="DG12" s="1103">
        <f>SUM(DG6:DG11)</f>
        <v>29030</v>
      </c>
      <c r="DH12" s="1103">
        <f>SUM(DH6:DH11)</f>
        <v>28499</v>
      </c>
      <c r="DI12" s="1103">
        <f t="shared" ref="DI12" si="1">SUM(DI6:DI11)</f>
        <v>30865</v>
      </c>
    </row>
    <row r="13" spans="1:113">
      <c r="A13" s="201" t="s">
        <v>43</v>
      </c>
      <c r="B13" s="137"/>
      <c r="C13" s="135"/>
      <c r="D13" s="135"/>
      <c r="E13" s="136"/>
      <c r="F13" s="137"/>
      <c r="G13" s="135"/>
      <c r="H13" s="135"/>
      <c r="I13" s="136"/>
      <c r="J13" s="135"/>
      <c r="K13" s="135"/>
      <c r="L13" s="135"/>
      <c r="M13" s="135"/>
      <c r="N13" s="137"/>
      <c r="O13" s="135"/>
      <c r="P13" s="135"/>
      <c r="Q13" s="136"/>
      <c r="R13" s="135"/>
      <c r="S13" s="135"/>
      <c r="T13" s="135"/>
      <c r="U13" s="135"/>
      <c r="V13" s="137"/>
      <c r="W13" s="135"/>
      <c r="X13" s="135"/>
      <c r="Y13" s="136"/>
      <c r="Z13" s="135"/>
      <c r="AA13" s="135"/>
      <c r="AB13" s="135"/>
      <c r="AC13" s="135"/>
      <c r="AD13" s="137"/>
      <c r="AE13" s="135"/>
      <c r="AF13" s="135"/>
      <c r="AG13" s="136"/>
      <c r="AH13" s="135"/>
      <c r="AI13" s="135"/>
      <c r="AJ13" s="135"/>
      <c r="AK13" s="135"/>
      <c r="AL13" s="137"/>
      <c r="AM13" s="135"/>
      <c r="AN13" s="135"/>
      <c r="AO13" s="136"/>
      <c r="AP13" s="135"/>
      <c r="AQ13" s="135"/>
      <c r="AR13" s="135"/>
      <c r="AS13" s="135"/>
      <c r="AT13" s="137"/>
      <c r="AU13" s="135"/>
      <c r="AV13" s="135"/>
      <c r="AW13" s="136"/>
      <c r="AX13" s="135"/>
      <c r="AY13" s="135"/>
      <c r="AZ13" s="135"/>
      <c r="BA13" s="135"/>
      <c r="BB13" s="137"/>
      <c r="BC13" s="135"/>
      <c r="BD13" s="135"/>
      <c r="BE13" s="136"/>
      <c r="BF13" s="135"/>
      <c r="BG13" s="135"/>
      <c r="BH13" s="135"/>
      <c r="BI13" s="135"/>
      <c r="BJ13" s="137"/>
      <c r="BK13" s="135"/>
      <c r="BL13" s="135"/>
      <c r="BM13" s="136"/>
      <c r="BN13" s="135"/>
      <c r="BO13" s="135"/>
      <c r="BP13" s="135"/>
      <c r="BQ13" s="135"/>
      <c r="BR13" s="137"/>
      <c r="BS13" s="135"/>
      <c r="BT13" s="135"/>
      <c r="BU13" s="136"/>
      <c r="BV13" s="135"/>
      <c r="BW13" s="135"/>
      <c r="BX13" s="135"/>
      <c r="BY13" s="135"/>
      <c r="BZ13" s="137"/>
      <c r="CA13" s="135"/>
      <c r="CB13" s="135"/>
      <c r="CC13" s="136"/>
      <c r="CD13" s="140"/>
      <c r="CE13" s="140"/>
      <c r="CF13" s="140"/>
      <c r="CG13" s="140"/>
      <c r="CH13" s="141"/>
      <c r="CI13" s="140"/>
      <c r="CJ13" s="219"/>
      <c r="CK13" s="338"/>
      <c r="CL13" s="905"/>
      <c r="CM13" s="905"/>
      <c r="CN13" s="905"/>
      <c r="CO13" s="926"/>
      <c r="CP13" s="905"/>
      <c r="CQ13" s="905"/>
      <c r="CR13" s="905"/>
      <c r="CS13" s="926"/>
      <c r="CT13" s="1113">
        <v>-13320</v>
      </c>
      <c r="CU13" s="1113">
        <v>-14591</v>
      </c>
      <c r="CV13" s="1113">
        <v>-15007</v>
      </c>
      <c r="CW13" s="926">
        <v>-15751</v>
      </c>
      <c r="CX13" s="1113">
        <v>-14630</v>
      </c>
      <c r="CY13" s="1113">
        <v>-14930</v>
      </c>
      <c r="CZ13" s="1113">
        <v>-14768</v>
      </c>
      <c r="DA13" s="926">
        <v>-15020</v>
      </c>
      <c r="DB13" s="1113">
        <v>-13421</v>
      </c>
      <c r="DC13" s="1113">
        <v>-14891</v>
      </c>
      <c r="DD13" s="1113">
        <v>-15544</v>
      </c>
      <c r="DE13" s="1113">
        <v>-17381</v>
      </c>
      <c r="DF13" s="1297">
        <v>-16351</v>
      </c>
      <c r="DG13" s="1113">
        <v>-16812</v>
      </c>
      <c r="DH13" s="1113">
        <v>-16711</v>
      </c>
      <c r="DI13" s="1099">
        <v>-18231</v>
      </c>
    </row>
    <row r="14" spans="1:113" s="17" customFormat="1">
      <c r="A14" s="200" t="s">
        <v>44</v>
      </c>
      <c r="B14" s="148"/>
      <c r="C14" s="149"/>
      <c r="D14" s="149"/>
      <c r="E14" s="150"/>
      <c r="F14" s="148"/>
      <c r="G14" s="149"/>
      <c r="H14" s="149"/>
      <c r="I14" s="150"/>
      <c r="J14" s="149"/>
      <c r="K14" s="149"/>
      <c r="L14" s="149"/>
      <c r="M14" s="149"/>
      <c r="N14" s="148"/>
      <c r="O14" s="149"/>
      <c r="P14" s="149"/>
      <c r="Q14" s="150"/>
      <c r="R14" s="149"/>
      <c r="S14" s="149"/>
      <c r="T14" s="149"/>
      <c r="U14" s="149"/>
      <c r="V14" s="148"/>
      <c r="W14" s="149"/>
      <c r="X14" s="149"/>
      <c r="Y14" s="150"/>
      <c r="Z14" s="149"/>
      <c r="AA14" s="149"/>
      <c r="AB14" s="149"/>
      <c r="AC14" s="149"/>
      <c r="AD14" s="148"/>
      <c r="AE14" s="149"/>
      <c r="AF14" s="149"/>
      <c r="AG14" s="150"/>
      <c r="AH14" s="149"/>
      <c r="AI14" s="149"/>
      <c r="AJ14" s="149"/>
      <c r="AK14" s="149"/>
      <c r="AL14" s="148"/>
      <c r="AM14" s="149"/>
      <c r="AN14" s="149"/>
      <c r="AO14" s="150"/>
      <c r="AP14" s="149"/>
      <c r="AQ14" s="149"/>
      <c r="AR14" s="149"/>
      <c r="AS14" s="149"/>
      <c r="AT14" s="148"/>
      <c r="AU14" s="149"/>
      <c r="AV14" s="149"/>
      <c r="AW14" s="150"/>
      <c r="AX14" s="149"/>
      <c r="AY14" s="149"/>
      <c r="AZ14" s="149"/>
      <c r="BA14" s="149"/>
      <c r="BB14" s="148"/>
      <c r="BC14" s="149"/>
      <c r="BD14" s="149"/>
      <c r="BE14" s="150"/>
      <c r="BF14" s="149"/>
      <c r="BG14" s="149"/>
      <c r="BH14" s="149"/>
      <c r="BI14" s="149"/>
      <c r="BJ14" s="148"/>
      <c r="BK14" s="149"/>
      <c r="BL14" s="149"/>
      <c r="BM14" s="150"/>
      <c r="BN14" s="149"/>
      <c r="BO14" s="149"/>
      <c r="BP14" s="149"/>
      <c r="BQ14" s="149"/>
      <c r="BR14" s="148"/>
      <c r="BS14" s="149"/>
      <c r="BT14" s="149"/>
      <c r="BU14" s="150"/>
      <c r="BV14" s="149"/>
      <c r="BW14" s="149"/>
      <c r="BX14" s="149"/>
      <c r="BY14" s="149"/>
      <c r="BZ14" s="148"/>
      <c r="CA14" s="149"/>
      <c r="CB14" s="149"/>
      <c r="CC14" s="150"/>
      <c r="CD14" s="151"/>
      <c r="CE14" s="151"/>
      <c r="CF14" s="151"/>
      <c r="CG14" s="151"/>
      <c r="CH14" s="152"/>
      <c r="CI14" s="151"/>
      <c r="CJ14" s="151"/>
      <c r="CK14" s="337"/>
      <c r="CL14" s="906"/>
      <c r="CM14" s="906"/>
      <c r="CN14" s="906"/>
      <c r="CO14" s="927"/>
      <c r="CP14" s="906"/>
      <c r="CQ14" s="906"/>
      <c r="CR14" s="906"/>
      <c r="CS14" s="927"/>
      <c r="CT14" s="1114">
        <f t="shared" ref="CT14:DC14" si="2">SUM(CT12:CT13)</f>
        <v>8103</v>
      </c>
      <c r="CU14" s="1114">
        <f t="shared" si="2"/>
        <v>8757</v>
      </c>
      <c r="CV14" s="1114">
        <f t="shared" si="2"/>
        <v>8583</v>
      </c>
      <c r="CW14" s="927">
        <f t="shared" si="2"/>
        <v>9609</v>
      </c>
      <c r="CX14" s="1114">
        <f t="shared" si="2"/>
        <v>9327</v>
      </c>
      <c r="CY14" s="1114">
        <f t="shared" si="2"/>
        <v>10161</v>
      </c>
      <c r="CZ14" s="1114">
        <f t="shared" si="2"/>
        <v>10154</v>
      </c>
      <c r="DA14" s="927">
        <f t="shared" si="2"/>
        <v>9983</v>
      </c>
      <c r="DB14" s="1114">
        <f t="shared" si="2"/>
        <v>9032</v>
      </c>
      <c r="DC14" s="1114">
        <f t="shared" si="2"/>
        <v>9674</v>
      </c>
      <c r="DD14" s="1114">
        <f>SUM(DD12:DD13)</f>
        <v>10299</v>
      </c>
      <c r="DE14" s="1114">
        <f>SUM(DE12:DE13)</f>
        <v>11114</v>
      </c>
      <c r="DF14" s="1307">
        <f>SUM(DF12:DF13)</f>
        <v>11676</v>
      </c>
      <c r="DG14" s="1114">
        <f>SUM(DG12:DG13)</f>
        <v>12218</v>
      </c>
      <c r="DH14" s="1114">
        <f>SUM(DH12:DH13)</f>
        <v>11788</v>
      </c>
      <c r="DI14" s="1114">
        <f t="shared" ref="DI14" si="3">SUM(DI12:DI13)</f>
        <v>12634</v>
      </c>
    </row>
    <row r="15" spans="1:113" outlineLevel="1">
      <c r="A15" s="201" t="s">
        <v>45</v>
      </c>
      <c r="B15" s="137"/>
      <c r="C15" s="135"/>
      <c r="D15" s="135"/>
      <c r="E15" s="136"/>
      <c r="F15" s="137"/>
      <c r="G15" s="135"/>
      <c r="H15" s="135"/>
      <c r="I15" s="136"/>
      <c r="J15" s="135"/>
      <c r="K15" s="135"/>
      <c r="L15" s="135"/>
      <c r="M15" s="135"/>
      <c r="N15" s="137"/>
      <c r="O15" s="135"/>
      <c r="P15" s="135"/>
      <c r="Q15" s="136"/>
      <c r="R15" s="135"/>
      <c r="S15" s="135"/>
      <c r="T15" s="135"/>
      <c r="U15" s="135"/>
      <c r="V15" s="137"/>
      <c r="W15" s="135"/>
      <c r="X15" s="135"/>
      <c r="Y15" s="136"/>
      <c r="Z15" s="135"/>
      <c r="AA15" s="135"/>
      <c r="AB15" s="135"/>
      <c r="AC15" s="135"/>
      <c r="AD15" s="137"/>
      <c r="AE15" s="135"/>
      <c r="AF15" s="135"/>
      <c r="AG15" s="136"/>
      <c r="AH15" s="135"/>
      <c r="AI15" s="135"/>
      <c r="AJ15" s="135"/>
      <c r="AK15" s="135"/>
      <c r="AL15" s="137"/>
      <c r="AM15" s="135"/>
      <c r="AN15" s="135"/>
      <c r="AO15" s="136"/>
      <c r="AP15" s="135"/>
      <c r="AQ15" s="135"/>
      <c r="AR15" s="135"/>
      <c r="AS15" s="135"/>
      <c r="AT15" s="137"/>
      <c r="AU15" s="135"/>
      <c r="AV15" s="135"/>
      <c r="AW15" s="136"/>
      <c r="AX15" s="135"/>
      <c r="AY15" s="135"/>
      <c r="AZ15" s="135"/>
      <c r="BA15" s="135"/>
      <c r="BB15" s="137"/>
      <c r="BC15" s="135"/>
      <c r="BD15" s="135"/>
      <c r="BE15" s="136"/>
      <c r="BF15" s="135"/>
      <c r="BG15" s="135"/>
      <c r="BH15" s="135"/>
      <c r="BI15" s="135"/>
      <c r="BJ15" s="137"/>
      <c r="BK15" s="135"/>
      <c r="BL15" s="135"/>
      <c r="BM15" s="136"/>
      <c r="BN15" s="135"/>
      <c r="BO15" s="135"/>
      <c r="BP15" s="135"/>
      <c r="BQ15" s="135"/>
      <c r="BR15" s="137"/>
      <c r="BS15" s="135"/>
      <c r="BT15" s="135"/>
      <c r="BU15" s="136"/>
      <c r="BV15" s="135"/>
      <c r="BW15" s="135"/>
      <c r="BX15" s="135"/>
      <c r="BY15" s="135"/>
      <c r="BZ15" s="137"/>
      <c r="CA15" s="135"/>
      <c r="CB15" s="135"/>
      <c r="CC15" s="136"/>
      <c r="CD15" s="140"/>
      <c r="CE15" s="140"/>
      <c r="CF15" s="140"/>
      <c r="CG15" s="140"/>
      <c r="CH15" s="141"/>
      <c r="CI15" s="140"/>
      <c r="CJ15" s="219"/>
      <c r="CK15" s="338"/>
      <c r="CL15" s="905"/>
      <c r="CM15" s="905"/>
      <c r="CN15" s="905"/>
      <c r="CO15" s="926"/>
      <c r="CP15" s="905"/>
      <c r="CQ15" s="905"/>
      <c r="CR15" s="905"/>
      <c r="CS15" s="926"/>
      <c r="CT15" s="1113">
        <v>-2302</v>
      </c>
      <c r="CU15" s="1113">
        <v>-2425</v>
      </c>
      <c r="CV15" s="1113">
        <v>-2494</v>
      </c>
      <c r="CW15" s="926">
        <v>-2604</v>
      </c>
      <c r="CX15" s="1113">
        <v>-2631</v>
      </c>
      <c r="CY15" s="1113">
        <v>-2760</v>
      </c>
      <c r="CZ15" s="1113">
        <v>-2574</v>
      </c>
      <c r="DA15" s="926">
        <v>-2704</v>
      </c>
      <c r="DB15" s="1113">
        <v>-2545</v>
      </c>
      <c r="DC15" s="1113">
        <v>-2652</v>
      </c>
      <c r="DD15" s="1113">
        <v>-2759</v>
      </c>
      <c r="DE15" s="1113">
        <v>-3088</v>
      </c>
      <c r="DF15" s="1297">
        <v>-3022</v>
      </c>
      <c r="DG15" s="1113">
        <v>-3122</v>
      </c>
      <c r="DH15" s="1113">
        <v>-3111</v>
      </c>
      <c r="DI15" s="1099">
        <v>-3168</v>
      </c>
    </row>
    <row r="16" spans="1:113" outlineLevel="1">
      <c r="A16" s="201" t="s">
        <v>46</v>
      </c>
      <c r="B16" s="137"/>
      <c r="C16" s="135"/>
      <c r="D16" s="135"/>
      <c r="E16" s="136"/>
      <c r="F16" s="137"/>
      <c r="G16" s="135"/>
      <c r="H16" s="135"/>
      <c r="I16" s="136"/>
      <c r="J16" s="135"/>
      <c r="K16" s="135"/>
      <c r="L16" s="135"/>
      <c r="M16" s="135"/>
      <c r="N16" s="137"/>
      <c r="O16" s="135"/>
      <c r="P16" s="135"/>
      <c r="Q16" s="136"/>
      <c r="R16" s="135"/>
      <c r="S16" s="135"/>
      <c r="T16" s="135"/>
      <c r="U16" s="135"/>
      <c r="V16" s="137"/>
      <c r="W16" s="135"/>
      <c r="X16" s="135"/>
      <c r="Y16" s="136"/>
      <c r="Z16" s="135"/>
      <c r="AA16" s="135"/>
      <c r="AB16" s="135"/>
      <c r="AC16" s="135"/>
      <c r="AD16" s="137"/>
      <c r="AE16" s="135"/>
      <c r="AF16" s="135"/>
      <c r="AG16" s="136"/>
      <c r="AH16" s="135"/>
      <c r="AI16" s="135"/>
      <c r="AJ16" s="135"/>
      <c r="AK16" s="135"/>
      <c r="AL16" s="137"/>
      <c r="AM16" s="135"/>
      <c r="AN16" s="135"/>
      <c r="AO16" s="136"/>
      <c r="AP16" s="135"/>
      <c r="AQ16" s="135"/>
      <c r="AR16" s="135"/>
      <c r="AS16" s="135"/>
      <c r="AT16" s="137"/>
      <c r="AU16" s="135"/>
      <c r="AV16" s="135"/>
      <c r="AW16" s="136"/>
      <c r="AX16" s="135"/>
      <c r="AY16" s="135"/>
      <c r="AZ16" s="135"/>
      <c r="BA16" s="135"/>
      <c r="BB16" s="137"/>
      <c r="BC16" s="135"/>
      <c r="BD16" s="135"/>
      <c r="BE16" s="136"/>
      <c r="BF16" s="135"/>
      <c r="BG16" s="135"/>
      <c r="BH16" s="135"/>
      <c r="BI16" s="135"/>
      <c r="BJ16" s="137"/>
      <c r="BK16" s="135"/>
      <c r="BL16" s="135"/>
      <c r="BM16" s="136"/>
      <c r="BN16" s="135"/>
      <c r="BO16" s="135"/>
      <c r="BP16" s="135"/>
      <c r="BQ16" s="135"/>
      <c r="BR16" s="137"/>
      <c r="BS16" s="135"/>
      <c r="BT16" s="135"/>
      <c r="BU16" s="136"/>
      <c r="BV16" s="135"/>
      <c r="BW16" s="135"/>
      <c r="BX16" s="135"/>
      <c r="BY16" s="135"/>
      <c r="BZ16" s="137"/>
      <c r="CA16" s="135"/>
      <c r="CB16" s="135"/>
      <c r="CC16" s="136"/>
      <c r="CD16" s="140"/>
      <c r="CE16" s="140"/>
      <c r="CF16" s="140"/>
      <c r="CG16" s="140"/>
      <c r="CH16" s="141"/>
      <c r="CI16" s="140"/>
      <c r="CJ16" s="219"/>
      <c r="CK16" s="338"/>
      <c r="CL16" s="905"/>
      <c r="CM16" s="905"/>
      <c r="CN16" s="905"/>
      <c r="CO16" s="926"/>
      <c r="CP16" s="905"/>
      <c r="CQ16" s="905"/>
      <c r="CR16" s="905"/>
      <c r="CS16" s="926"/>
      <c r="CT16" s="1113">
        <v>-1330</v>
      </c>
      <c r="CU16" s="1113">
        <v>-1429</v>
      </c>
      <c r="CV16" s="1113">
        <v>-1428</v>
      </c>
      <c r="CW16" s="926">
        <v>-1481</v>
      </c>
      <c r="CX16" s="1113">
        <v>-1778</v>
      </c>
      <c r="CY16" s="1113">
        <v>-1488</v>
      </c>
      <c r="CZ16" s="1113">
        <v>-1371</v>
      </c>
      <c r="DA16" s="926">
        <v>-1595</v>
      </c>
      <c r="DB16" s="1113">
        <v>-1502</v>
      </c>
      <c r="DC16" s="1113">
        <v>-1611</v>
      </c>
      <c r="DD16" s="1113">
        <v>-1767</v>
      </c>
      <c r="DE16" s="1113">
        <v>-1944</v>
      </c>
      <c r="DF16" s="1297">
        <v>-1963</v>
      </c>
      <c r="DG16" s="1113">
        <v>-1961</v>
      </c>
      <c r="DH16" s="1113">
        <v>-1752</v>
      </c>
      <c r="DI16" s="1099">
        <v>-2043</v>
      </c>
    </row>
    <row r="17" spans="1:113" outlineLevel="1">
      <c r="A17" s="201" t="s">
        <v>47</v>
      </c>
      <c r="B17" s="137"/>
      <c r="C17" s="135"/>
      <c r="D17" s="135"/>
      <c r="E17" s="136"/>
      <c r="F17" s="137"/>
      <c r="G17" s="135"/>
      <c r="H17" s="135"/>
      <c r="I17" s="136"/>
      <c r="J17" s="135"/>
      <c r="K17" s="135"/>
      <c r="L17" s="135"/>
      <c r="M17" s="135"/>
      <c r="N17" s="137"/>
      <c r="O17" s="135"/>
      <c r="P17" s="135"/>
      <c r="Q17" s="136"/>
      <c r="R17" s="135"/>
      <c r="S17" s="135"/>
      <c r="T17" s="135"/>
      <c r="U17" s="135"/>
      <c r="V17" s="137"/>
      <c r="W17" s="135"/>
      <c r="X17" s="135"/>
      <c r="Y17" s="136"/>
      <c r="Z17" s="135"/>
      <c r="AA17" s="135"/>
      <c r="AB17" s="135"/>
      <c r="AC17" s="135"/>
      <c r="AD17" s="137"/>
      <c r="AE17" s="135"/>
      <c r="AF17" s="135"/>
      <c r="AG17" s="136"/>
      <c r="AH17" s="135"/>
      <c r="AI17" s="135"/>
      <c r="AJ17" s="135"/>
      <c r="AK17" s="135"/>
      <c r="AL17" s="137"/>
      <c r="AM17" s="135"/>
      <c r="AN17" s="135"/>
      <c r="AO17" s="136"/>
      <c r="AP17" s="135"/>
      <c r="AQ17" s="135"/>
      <c r="AR17" s="135"/>
      <c r="AS17" s="135"/>
      <c r="AT17" s="137"/>
      <c r="AU17" s="135"/>
      <c r="AV17" s="135"/>
      <c r="AW17" s="136"/>
      <c r="AX17" s="135"/>
      <c r="AY17" s="135"/>
      <c r="AZ17" s="135"/>
      <c r="BA17" s="135"/>
      <c r="BB17" s="137"/>
      <c r="BC17" s="135"/>
      <c r="BD17" s="135"/>
      <c r="BE17" s="136"/>
      <c r="BF17" s="135"/>
      <c r="BG17" s="135"/>
      <c r="BH17" s="135"/>
      <c r="BI17" s="135"/>
      <c r="BJ17" s="137"/>
      <c r="BK17" s="135"/>
      <c r="BL17" s="135"/>
      <c r="BM17" s="136"/>
      <c r="BN17" s="135"/>
      <c r="BO17" s="135"/>
      <c r="BP17" s="135"/>
      <c r="BQ17" s="135"/>
      <c r="BR17" s="137"/>
      <c r="BS17" s="135"/>
      <c r="BT17" s="135"/>
      <c r="BU17" s="136"/>
      <c r="BV17" s="135"/>
      <c r="BW17" s="135"/>
      <c r="BX17" s="135"/>
      <c r="BY17" s="135"/>
      <c r="BZ17" s="137"/>
      <c r="CA17" s="135"/>
      <c r="CB17" s="135"/>
      <c r="CC17" s="136"/>
      <c r="CD17" s="140"/>
      <c r="CE17" s="140"/>
      <c r="CF17" s="140"/>
      <c r="CG17" s="140"/>
      <c r="CH17" s="141"/>
      <c r="CI17" s="140"/>
      <c r="CJ17" s="219"/>
      <c r="CK17" s="338"/>
      <c r="CL17" s="905"/>
      <c r="CM17" s="905"/>
      <c r="CN17" s="905"/>
      <c r="CO17" s="926"/>
      <c r="CP17" s="905"/>
      <c r="CQ17" s="905"/>
      <c r="CR17" s="905"/>
      <c r="CS17" s="926"/>
      <c r="CT17" s="1113">
        <v>-675</v>
      </c>
      <c r="CU17" s="1113">
        <v>-715</v>
      </c>
      <c r="CV17" s="1113">
        <v>-755</v>
      </c>
      <c r="CW17" s="926">
        <v>-788</v>
      </c>
      <c r="CX17" s="1113">
        <v>-743</v>
      </c>
      <c r="CY17" s="1113">
        <v>-758</v>
      </c>
      <c r="CZ17" s="1113">
        <v>-835</v>
      </c>
      <c r="DA17" s="926">
        <v>-815</v>
      </c>
      <c r="DB17" s="1113">
        <v>-741</v>
      </c>
      <c r="DC17" s="1113">
        <v>-745</v>
      </c>
      <c r="DD17" s="1113">
        <v>-760</v>
      </c>
      <c r="DE17" s="1113">
        <v>-850</v>
      </c>
      <c r="DF17" s="1297">
        <v>-852</v>
      </c>
      <c r="DG17" s="1113">
        <v>-880</v>
      </c>
      <c r="DH17" s="1113">
        <v>-931</v>
      </c>
      <c r="DI17" s="1099">
        <v>-1060</v>
      </c>
    </row>
    <row r="18" spans="1:113" outlineLevel="1">
      <c r="A18" s="201" t="s">
        <v>48</v>
      </c>
      <c r="B18" s="137"/>
      <c r="C18" s="135"/>
      <c r="D18" s="135"/>
      <c r="E18" s="136"/>
      <c r="F18" s="137"/>
      <c r="G18" s="135"/>
      <c r="H18" s="135"/>
      <c r="I18" s="136"/>
      <c r="J18" s="135"/>
      <c r="K18" s="135"/>
      <c r="L18" s="135"/>
      <c r="M18" s="135"/>
      <c r="N18" s="137"/>
      <c r="O18" s="135"/>
      <c r="P18" s="135"/>
      <c r="Q18" s="136"/>
      <c r="R18" s="135"/>
      <c r="S18" s="135"/>
      <c r="T18" s="135"/>
      <c r="U18" s="135"/>
      <c r="V18" s="137"/>
      <c r="W18" s="135"/>
      <c r="X18" s="135"/>
      <c r="Y18" s="136"/>
      <c r="Z18" s="135"/>
      <c r="AA18" s="135"/>
      <c r="AB18" s="135"/>
      <c r="AC18" s="135"/>
      <c r="AD18" s="137"/>
      <c r="AE18" s="135"/>
      <c r="AF18" s="135"/>
      <c r="AG18" s="136"/>
      <c r="AH18" s="135"/>
      <c r="AI18" s="135"/>
      <c r="AJ18" s="135"/>
      <c r="AK18" s="135"/>
      <c r="AL18" s="137"/>
      <c r="AM18" s="135"/>
      <c r="AN18" s="135"/>
      <c r="AO18" s="136"/>
      <c r="AP18" s="135"/>
      <c r="AQ18" s="135"/>
      <c r="AR18" s="135"/>
      <c r="AS18" s="135"/>
      <c r="AT18" s="137"/>
      <c r="AU18" s="135"/>
      <c r="AV18" s="135"/>
      <c r="AW18" s="136"/>
      <c r="AX18" s="135"/>
      <c r="AY18" s="135"/>
      <c r="AZ18" s="135"/>
      <c r="BA18" s="135"/>
      <c r="BB18" s="137"/>
      <c r="BC18" s="135"/>
      <c r="BD18" s="135"/>
      <c r="BE18" s="136"/>
      <c r="BF18" s="135"/>
      <c r="BG18" s="135"/>
      <c r="BH18" s="135"/>
      <c r="BI18" s="135"/>
      <c r="BJ18" s="137"/>
      <c r="BK18" s="135"/>
      <c r="BL18" s="135"/>
      <c r="BM18" s="136"/>
      <c r="BN18" s="135"/>
      <c r="BO18" s="135"/>
      <c r="BP18" s="135"/>
      <c r="BQ18" s="135"/>
      <c r="BR18" s="137"/>
      <c r="BS18" s="135"/>
      <c r="BT18" s="135"/>
      <c r="BU18" s="136"/>
      <c r="BV18" s="135"/>
      <c r="BW18" s="135"/>
      <c r="BX18" s="135"/>
      <c r="BY18" s="135"/>
      <c r="BZ18" s="137"/>
      <c r="CA18" s="135"/>
      <c r="CB18" s="135"/>
      <c r="CC18" s="136"/>
      <c r="CD18" s="140"/>
      <c r="CE18" s="140"/>
      <c r="CF18" s="140"/>
      <c r="CG18" s="140"/>
      <c r="CH18" s="141"/>
      <c r="CI18" s="140"/>
      <c r="CJ18" s="219"/>
      <c r="CK18" s="338"/>
      <c r="CL18" s="905"/>
      <c r="CM18" s="905"/>
      <c r="CN18" s="905"/>
      <c r="CO18" s="926"/>
      <c r="CP18" s="905"/>
      <c r="CQ18" s="905"/>
      <c r="CR18" s="905"/>
      <c r="CS18" s="926"/>
      <c r="CT18" s="1113">
        <v>-36</v>
      </c>
      <c r="CU18" s="1113">
        <v>151</v>
      </c>
      <c r="CV18" s="1113">
        <v>239</v>
      </c>
      <c r="CW18" s="926">
        <v>35</v>
      </c>
      <c r="CX18" s="1113">
        <v>352</v>
      </c>
      <c r="CY18" s="1113">
        <v>-113</v>
      </c>
      <c r="CZ18" s="1113">
        <v>-53</v>
      </c>
      <c r="DA18" s="926">
        <v>13</v>
      </c>
      <c r="DB18" s="1113">
        <v>-74</v>
      </c>
      <c r="DC18" s="1113">
        <v>103</v>
      </c>
      <c r="DD18" s="1113">
        <v>61</v>
      </c>
      <c r="DE18" s="1113">
        <v>553</v>
      </c>
      <c r="DF18" s="1297">
        <v>-128</v>
      </c>
      <c r="DG18" s="1113">
        <v>-267</v>
      </c>
      <c r="DH18" s="1113">
        <v>274</v>
      </c>
      <c r="DI18" s="1099">
        <v>-130</v>
      </c>
    </row>
    <row r="19" spans="1:113" s="18" customFormat="1" outlineLevel="1">
      <c r="A19" s="203" t="s">
        <v>49</v>
      </c>
      <c r="B19" s="153"/>
      <c r="C19" s="154"/>
      <c r="D19" s="154"/>
      <c r="E19" s="155"/>
      <c r="F19" s="153"/>
      <c r="G19" s="154"/>
      <c r="H19" s="154"/>
      <c r="I19" s="155"/>
      <c r="J19" s="154"/>
      <c r="K19" s="154"/>
      <c r="L19" s="154"/>
      <c r="M19" s="154"/>
      <c r="N19" s="153"/>
      <c r="O19" s="154"/>
      <c r="P19" s="154"/>
      <c r="Q19" s="155"/>
      <c r="R19" s="154"/>
      <c r="S19" s="154"/>
      <c r="T19" s="154"/>
      <c r="U19" s="154"/>
      <c r="V19" s="153"/>
      <c r="W19" s="154"/>
      <c r="X19" s="154"/>
      <c r="Y19" s="155"/>
      <c r="Z19" s="154"/>
      <c r="AA19" s="154"/>
      <c r="AB19" s="154"/>
      <c r="AC19" s="154"/>
      <c r="AD19" s="153"/>
      <c r="AE19" s="154"/>
      <c r="AF19" s="154"/>
      <c r="AG19" s="155"/>
      <c r="AH19" s="154"/>
      <c r="AI19" s="154"/>
      <c r="AJ19" s="154"/>
      <c r="AK19" s="154"/>
      <c r="AL19" s="153"/>
      <c r="AM19" s="154"/>
      <c r="AN19" s="154"/>
      <c r="AO19" s="155"/>
      <c r="AP19" s="154"/>
      <c r="AQ19" s="154"/>
      <c r="AR19" s="154"/>
      <c r="AS19" s="154"/>
      <c r="AT19" s="153"/>
      <c r="AU19" s="154"/>
      <c r="AV19" s="154"/>
      <c r="AW19" s="155"/>
      <c r="AX19" s="154"/>
      <c r="AY19" s="154"/>
      <c r="AZ19" s="154"/>
      <c r="BA19" s="154"/>
      <c r="BB19" s="153"/>
      <c r="BC19" s="154"/>
      <c r="BD19" s="154"/>
      <c r="BE19" s="155"/>
      <c r="BF19" s="154"/>
      <c r="BG19" s="154"/>
      <c r="BH19" s="154"/>
      <c r="BI19" s="154"/>
      <c r="BJ19" s="153"/>
      <c r="BK19" s="154"/>
      <c r="BL19" s="154"/>
      <c r="BM19" s="155"/>
      <c r="BN19" s="154"/>
      <c r="BO19" s="154"/>
      <c r="BP19" s="154"/>
      <c r="BQ19" s="154"/>
      <c r="BR19" s="153"/>
      <c r="BS19" s="154"/>
      <c r="BT19" s="154"/>
      <c r="BU19" s="155"/>
      <c r="BV19" s="154"/>
      <c r="BW19" s="154"/>
      <c r="BX19" s="154"/>
      <c r="BY19" s="154"/>
      <c r="BZ19" s="153"/>
      <c r="CA19" s="154"/>
      <c r="CB19" s="154"/>
      <c r="CC19" s="155"/>
      <c r="CD19" s="156"/>
      <c r="CE19" s="156"/>
      <c r="CF19" s="156"/>
      <c r="CG19" s="156"/>
      <c r="CH19" s="157"/>
      <c r="CI19" s="156"/>
      <c r="CJ19" s="156"/>
      <c r="CK19" s="339"/>
      <c r="CL19" s="901"/>
      <c r="CM19" s="901"/>
      <c r="CN19" s="901"/>
      <c r="CO19" s="928"/>
      <c r="CP19" s="901"/>
      <c r="CQ19" s="901"/>
      <c r="CR19" s="901"/>
      <c r="CS19" s="928"/>
      <c r="CT19" s="1110">
        <f t="shared" ref="CT19:DC19" si="4">+CT13+CT15+CT16+CT17+CT18</f>
        <v>-17663</v>
      </c>
      <c r="CU19" s="1110">
        <f t="shared" si="4"/>
        <v>-19009</v>
      </c>
      <c r="CV19" s="1110">
        <f t="shared" si="4"/>
        <v>-19445</v>
      </c>
      <c r="CW19" s="928">
        <f t="shared" si="4"/>
        <v>-20589</v>
      </c>
      <c r="CX19" s="1110">
        <f t="shared" si="4"/>
        <v>-19430</v>
      </c>
      <c r="CY19" s="1110">
        <f t="shared" si="4"/>
        <v>-20049</v>
      </c>
      <c r="CZ19" s="1110">
        <f t="shared" si="4"/>
        <v>-19601</v>
      </c>
      <c r="DA19" s="928">
        <f t="shared" si="4"/>
        <v>-20121</v>
      </c>
      <c r="DB19" s="1110">
        <f t="shared" si="4"/>
        <v>-18283</v>
      </c>
      <c r="DC19" s="1110">
        <f t="shared" si="4"/>
        <v>-19796</v>
      </c>
      <c r="DD19" s="1110">
        <f>+DD13+DD15+DD16+DD17+DD18</f>
        <v>-20769</v>
      </c>
      <c r="DE19" s="1110">
        <f>+DE13+DE15+DE16+DE17+DE18</f>
        <v>-22710</v>
      </c>
      <c r="DF19" s="1305">
        <f>+DF13+DF15+DF16+DF17+DF18</f>
        <v>-22316</v>
      </c>
      <c r="DG19" s="1110">
        <f>+DG13+DG15+DG16+DG17+DG18</f>
        <v>-23042</v>
      </c>
      <c r="DH19" s="1110">
        <f>+DH13+DH15+DH16+DH17+DH18</f>
        <v>-22231</v>
      </c>
      <c r="DI19" s="1110">
        <f t="shared" ref="DI19" si="5">+DI13+DI15+DI16+DI17+DI18</f>
        <v>-24632</v>
      </c>
    </row>
    <row r="20" spans="1:113" outlineLevel="1">
      <c r="A20" s="201" t="s">
        <v>50</v>
      </c>
      <c r="B20" s="137"/>
      <c r="C20" s="135"/>
      <c r="D20" s="135"/>
      <c r="E20" s="136"/>
      <c r="F20" s="137"/>
      <c r="G20" s="135"/>
      <c r="H20" s="135"/>
      <c r="I20" s="136"/>
      <c r="J20" s="135"/>
      <c r="K20" s="135"/>
      <c r="L20" s="135"/>
      <c r="M20" s="135"/>
      <c r="N20" s="137"/>
      <c r="O20" s="135"/>
      <c r="P20" s="135"/>
      <c r="Q20" s="136"/>
      <c r="R20" s="135"/>
      <c r="S20" s="135"/>
      <c r="T20" s="135"/>
      <c r="U20" s="135"/>
      <c r="V20" s="137"/>
      <c r="W20" s="135"/>
      <c r="X20" s="135"/>
      <c r="Y20" s="136"/>
      <c r="Z20" s="135"/>
      <c r="AA20" s="135"/>
      <c r="AB20" s="135"/>
      <c r="AC20" s="135"/>
      <c r="AD20" s="137"/>
      <c r="AE20" s="135"/>
      <c r="AF20" s="135"/>
      <c r="AG20" s="136"/>
      <c r="AH20" s="135"/>
      <c r="AI20" s="135"/>
      <c r="AJ20" s="135"/>
      <c r="AK20" s="135"/>
      <c r="AL20" s="137"/>
      <c r="AM20" s="135"/>
      <c r="AN20" s="135"/>
      <c r="AO20" s="136"/>
      <c r="AP20" s="135"/>
      <c r="AQ20" s="135"/>
      <c r="AR20" s="135"/>
      <c r="AS20" s="135"/>
      <c r="AT20" s="137"/>
      <c r="AU20" s="135"/>
      <c r="AV20" s="135"/>
      <c r="AW20" s="136"/>
      <c r="AX20" s="135"/>
      <c r="AY20" s="135"/>
      <c r="AZ20" s="135"/>
      <c r="BA20" s="135"/>
      <c r="BB20" s="137"/>
      <c r="BC20" s="135"/>
      <c r="BD20" s="135"/>
      <c r="BE20" s="136"/>
      <c r="BF20" s="135"/>
      <c r="BG20" s="135"/>
      <c r="BH20" s="135"/>
      <c r="BI20" s="135"/>
      <c r="BJ20" s="137"/>
      <c r="BK20" s="135"/>
      <c r="BL20" s="135"/>
      <c r="BM20" s="136"/>
      <c r="BN20" s="135"/>
      <c r="BO20" s="135"/>
      <c r="BP20" s="135"/>
      <c r="BQ20" s="135"/>
      <c r="BR20" s="137"/>
      <c r="BS20" s="135"/>
      <c r="BT20" s="135"/>
      <c r="BU20" s="136"/>
      <c r="BV20" s="135"/>
      <c r="BW20" s="135"/>
      <c r="BX20" s="135"/>
      <c r="BY20" s="135"/>
      <c r="BZ20" s="137"/>
      <c r="CA20" s="135"/>
      <c r="CB20" s="135"/>
      <c r="CC20" s="136"/>
      <c r="CD20" s="158"/>
      <c r="CE20" s="158"/>
      <c r="CF20" s="158"/>
      <c r="CG20" s="158"/>
      <c r="CH20" s="159"/>
      <c r="CI20" s="158"/>
      <c r="CJ20" s="99"/>
      <c r="CK20" s="340"/>
      <c r="CL20" s="903"/>
      <c r="CM20" s="903"/>
      <c r="CN20" s="903"/>
      <c r="CO20" s="907"/>
      <c r="CP20" s="903"/>
      <c r="CQ20" s="903"/>
      <c r="CR20" s="903"/>
      <c r="CS20" s="907"/>
      <c r="CT20" s="1111"/>
      <c r="CU20" s="1110"/>
      <c r="CV20" s="1110"/>
      <c r="CW20" s="907"/>
      <c r="CX20" s="1111"/>
      <c r="CY20" s="1236"/>
      <c r="CZ20" s="1236"/>
      <c r="DA20" s="907"/>
      <c r="DB20" s="1111"/>
      <c r="DC20" s="1111"/>
      <c r="DD20" s="1236"/>
      <c r="DE20" s="1236"/>
      <c r="DF20" s="1298"/>
      <c r="DG20" s="1111"/>
      <c r="DH20" s="1111"/>
      <c r="DI20" s="1111"/>
    </row>
    <row r="21" spans="1:113">
      <c r="A21" s="204" t="s">
        <v>51</v>
      </c>
      <c r="B21" s="143"/>
      <c r="C21" s="144"/>
      <c r="D21" s="144"/>
      <c r="E21" s="145"/>
      <c r="F21" s="143"/>
      <c r="G21" s="144"/>
      <c r="H21" s="144"/>
      <c r="I21" s="145"/>
      <c r="J21" s="144"/>
      <c r="K21" s="144"/>
      <c r="L21" s="144"/>
      <c r="M21" s="144"/>
      <c r="N21" s="143"/>
      <c r="O21" s="144"/>
      <c r="P21" s="144"/>
      <c r="Q21" s="145"/>
      <c r="R21" s="144"/>
      <c r="S21" s="144"/>
      <c r="T21" s="144"/>
      <c r="U21" s="144"/>
      <c r="V21" s="143"/>
      <c r="W21" s="144"/>
      <c r="X21" s="144"/>
      <c r="Y21" s="145"/>
      <c r="Z21" s="144"/>
      <c r="AA21" s="144"/>
      <c r="AB21" s="144"/>
      <c r="AC21" s="144"/>
      <c r="AD21" s="143"/>
      <c r="AE21" s="144"/>
      <c r="AF21" s="144"/>
      <c r="AG21" s="145"/>
      <c r="AH21" s="144"/>
      <c r="AI21" s="144"/>
      <c r="AJ21" s="144"/>
      <c r="AK21" s="144"/>
      <c r="AL21" s="143"/>
      <c r="AM21" s="144"/>
      <c r="AN21" s="144"/>
      <c r="AO21" s="145"/>
      <c r="AP21" s="144"/>
      <c r="AQ21" s="144"/>
      <c r="AR21" s="144"/>
      <c r="AS21" s="144"/>
      <c r="AT21" s="143"/>
      <c r="AU21" s="144"/>
      <c r="AV21" s="144"/>
      <c r="AW21" s="145"/>
      <c r="AX21" s="144"/>
      <c r="AY21" s="144"/>
      <c r="AZ21" s="144"/>
      <c r="BA21" s="144"/>
      <c r="BB21" s="143"/>
      <c r="BC21" s="144"/>
      <c r="BD21" s="144"/>
      <c r="BE21" s="145"/>
      <c r="BF21" s="144"/>
      <c r="BG21" s="144"/>
      <c r="BH21" s="144"/>
      <c r="BI21" s="144"/>
      <c r="BJ21" s="143"/>
      <c r="BK21" s="144"/>
      <c r="BL21" s="144"/>
      <c r="BM21" s="145"/>
      <c r="BN21" s="144"/>
      <c r="BO21" s="144"/>
      <c r="BP21" s="144"/>
      <c r="BQ21" s="144"/>
      <c r="BR21" s="143"/>
      <c r="BS21" s="144"/>
      <c r="BT21" s="144"/>
      <c r="BU21" s="145"/>
      <c r="BV21" s="144"/>
      <c r="BW21" s="144"/>
      <c r="BX21" s="144"/>
      <c r="BY21" s="144"/>
      <c r="BZ21" s="143"/>
      <c r="CA21" s="144"/>
      <c r="CB21" s="144"/>
      <c r="CC21" s="145"/>
      <c r="CD21" s="160"/>
      <c r="CE21" s="160"/>
      <c r="CF21" s="160"/>
      <c r="CG21" s="160"/>
      <c r="CH21" s="161"/>
      <c r="CI21" s="160"/>
      <c r="CJ21" s="220"/>
      <c r="CK21" s="341"/>
      <c r="CL21" s="908"/>
      <c r="CM21" s="908"/>
      <c r="CN21" s="908"/>
      <c r="CO21" s="929"/>
      <c r="CP21" s="908"/>
      <c r="CQ21" s="908"/>
      <c r="CR21" s="908"/>
      <c r="CS21" s="929"/>
      <c r="CT21" s="1115"/>
      <c r="CU21" s="1115"/>
      <c r="CV21" s="1115"/>
      <c r="CW21" s="929"/>
      <c r="CX21" s="1115"/>
      <c r="CY21" s="1115"/>
      <c r="CZ21" s="1115"/>
      <c r="DA21" s="929"/>
      <c r="DB21" s="1115"/>
      <c r="DC21" s="1115"/>
      <c r="DD21" s="1115"/>
      <c r="DE21" s="1115"/>
      <c r="DF21" s="1299"/>
      <c r="DG21" s="1115"/>
      <c r="DH21" s="1115"/>
      <c r="DI21" s="1115"/>
    </row>
    <row r="22" spans="1:113">
      <c r="A22" s="201" t="s">
        <v>37</v>
      </c>
      <c r="B22" s="137"/>
      <c r="C22" s="135"/>
      <c r="D22" s="135"/>
      <c r="E22" s="136"/>
      <c r="F22" s="137"/>
      <c r="G22" s="135"/>
      <c r="H22" s="135"/>
      <c r="I22" s="136"/>
      <c r="J22" s="135"/>
      <c r="K22" s="135"/>
      <c r="L22" s="135"/>
      <c r="M22" s="135"/>
      <c r="N22" s="137"/>
      <c r="O22" s="135"/>
      <c r="P22" s="135"/>
      <c r="Q22" s="136"/>
      <c r="R22" s="135"/>
      <c r="S22" s="135"/>
      <c r="T22" s="135"/>
      <c r="U22" s="135"/>
      <c r="V22" s="137"/>
      <c r="W22" s="135"/>
      <c r="X22" s="135"/>
      <c r="Y22" s="136"/>
      <c r="Z22" s="135"/>
      <c r="AA22" s="135"/>
      <c r="AB22" s="135"/>
      <c r="AC22" s="135"/>
      <c r="AD22" s="137"/>
      <c r="AE22" s="135"/>
      <c r="AF22" s="135"/>
      <c r="AG22" s="136"/>
      <c r="AH22" s="135"/>
      <c r="AI22" s="135"/>
      <c r="AJ22" s="135"/>
      <c r="AK22" s="135"/>
      <c r="AL22" s="137"/>
      <c r="AM22" s="135"/>
      <c r="AN22" s="135"/>
      <c r="AO22" s="136"/>
      <c r="AP22" s="135"/>
      <c r="AQ22" s="135"/>
      <c r="AR22" s="135"/>
      <c r="AS22" s="135"/>
      <c r="AT22" s="137"/>
      <c r="AU22" s="135"/>
      <c r="AV22" s="135"/>
      <c r="AW22" s="136"/>
      <c r="AX22" s="135"/>
      <c r="AY22" s="135"/>
      <c r="AZ22" s="135"/>
      <c r="BA22" s="135"/>
      <c r="BB22" s="137"/>
      <c r="BC22" s="135"/>
      <c r="BD22" s="135"/>
      <c r="BE22" s="136"/>
      <c r="BF22" s="135"/>
      <c r="BG22" s="135"/>
      <c r="BH22" s="135"/>
      <c r="BI22" s="135"/>
      <c r="BJ22" s="137"/>
      <c r="BK22" s="135"/>
      <c r="BL22" s="135"/>
      <c r="BM22" s="136"/>
      <c r="BN22" s="135"/>
      <c r="BO22" s="135"/>
      <c r="BP22" s="135"/>
      <c r="BQ22" s="135"/>
      <c r="BR22" s="137"/>
      <c r="BS22" s="135"/>
      <c r="BT22" s="135"/>
      <c r="BU22" s="136"/>
      <c r="BV22" s="135"/>
      <c r="BW22" s="135"/>
      <c r="BX22" s="135"/>
      <c r="BY22" s="135"/>
      <c r="BZ22" s="137"/>
      <c r="CA22" s="135"/>
      <c r="CB22" s="135"/>
      <c r="CC22" s="136"/>
      <c r="CD22" s="162"/>
      <c r="CE22" s="162"/>
      <c r="CF22" s="162"/>
      <c r="CG22" s="162"/>
      <c r="CH22" s="163"/>
      <c r="CI22" s="162"/>
      <c r="CJ22" s="93"/>
      <c r="CK22" s="342"/>
      <c r="CL22" s="909"/>
      <c r="CM22" s="909"/>
      <c r="CN22" s="909"/>
      <c r="CO22" s="930"/>
      <c r="CP22" s="909"/>
      <c r="CQ22" s="909"/>
      <c r="CR22" s="909"/>
      <c r="CS22" s="930"/>
      <c r="CT22" s="1116">
        <v>1575</v>
      </c>
      <c r="CU22" s="1116">
        <v>1822</v>
      </c>
      <c r="CV22" s="1116">
        <v>1971</v>
      </c>
      <c r="CW22" s="930">
        <v>2052</v>
      </c>
      <c r="CX22" s="1116">
        <v>1976</v>
      </c>
      <c r="CY22" s="1116">
        <v>2092</v>
      </c>
      <c r="CZ22" s="1116">
        <v>2215</v>
      </c>
      <c r="DA22" s="930">
        <v>2218</v>
      </c>
      <c r="DB22" s="1116">
        <v>1792</v>
      </c>
      <c r="DC22" s="1116">
        <v>2007</v>
      </c>
      <c r="DD22" s="1116">
        <v>2173</v>
      </c>
      <c r="DE22" s="1116">
        <v>2143</v>
      </c>
      <c r="DF22" s="1300">
        <v>2102</v>
      </c>
      <c r="DG22" s="1394">
        <v>2242</v>
      </c>
      <c r="DH22" s="1394">
        <v>2218</v>
      </c>
      <c r="DI22" s="1394">
        <v>2398</v>
      </c>
    </row>
    <row r="23" spans="1:113">
      <c r="A23" s="201" t="s">
        <v>420</v>
      </c>
      <c r="B23" s="137"/>
      <c r="C23" s="135"/>
      <c r="D23" s="135"/>
      <c r="E23" s="136"/>
      <c r="F23" s="137"/>
      <c r="G23" s="135"/>
      <c r="H23" s="135"/>
      <c r="I23" s="136"/>
      <c r="J23" s="135"/>
      <c r="K23" s="135"/>
      <c r="L23" s="135"/>
      <c r="M23" s="135"/>
      <c r="N23" s="137"/>
      <c r="O23" s="135"/>
      <c r="P23" s="135"/>
      <c r="Q23" s="136"/>
      <c r="R23" s="135"/>
      <c r="S23" s="135"/>
      <c r="T23" s="135"/>
      <c r="U23" s="135"/>
      <c r="V23" s="137"/>
      <c r="W23" s="135"/>
      <c r="X23" s="135"/>
      <c r="Y23" s="136"/>
      <c r="Z23" s="135"/>
      <c r="AA23" s="135"/>
      <c r="AB23" s="135"/>
      <c r="AC23" s="135"/>
      <c r="AD23" s="137"/>
      <c r="AE23" s="135"/>
      <c r="AF23" s="135"/>
      <c r="AG23" s="136"/>
      <c r="AH23" s="135"/>
      <c r="AI23" s="135"/>
      <c r="AJ23" s="135"/>
      <c r="AK23" s="135"/>
      <c r="AL23" s="137"/>
      <c r="AM23" s="135"/>
      <c r="AN23" s="135"/>
      <c r="AO23" s="136"/>
      <c r="AP23" s="135"/>
      <c r="AQ23" s="135"/>
      <c r="AR23" s="135"/>
      <c r="AS23" s="135"/>
      <c r="AT23" s="137"/>
      <c r="AU23" s="135"/>
      <c r="AV23" s="135"/>
      <c r="AW23" s="136"/>
      <c r="AX23" s="135"/>
      <c r="AY23" s="135"/>
      <c r="AZ23" s="135"/>
      <c r="BA23" s="135"/>
      <c r="BB23" s="137"/>
      <c r="BC23" s="135"/>
      <c r="BD23" s="135"/>
      <c r="BE23" s="136"/>
      <c r="BF23" s="135"/>
      <c r="BG23" s="135"/>
      <c r="BH23" s="135"/>
      <c r="BI23" s="135"/>
      <c r="BJ23" s="137"/>
      <c r="BK23" s="135"/>
      <c r="BL23" s="135"/>
      <c r="BM23" s="136"/>
      <c r="BN23" s="135"/>
      <c r="BO23" s="135"/>
      <c r="BP23" s="135"/>
      <c r="BQ23" s="135"/>
      <c r="BR23" s="137"/>
      <c r="BS23" s="135"/>
      <c r="BT23" s="135"/>
      <c r="BU23" s="136"/>
      <c r="BV23" s="135"/>
      <c r="BW23" s="135"/>
      <c r="BX23" s="135"/>
      <c r="BY23" s="135"/>
      <c r="BZ23" s="137"/>
      <c r="CA23" s="135"/>
      <c r="CB23" s="135"/>
      <c r="CC23" s="136"/>
      <c r="CD23" s="162"/>
      <c r="CE23" s="162"/>
      <c r="CF23" s="162"/>
      <c r="CG23" s="162"/>
      <c r="CH23" s="163"/>
      <c r="CI23" s="162"/>
      <c r="CJ23" s="93"/>
      <c r="CK23" s="342"/>
      <c r="CL23" s="1116"/>
      <c r="CM23" s="1116"/>
      <c r="CN23" s="1116"/>
      <c r="CO23" s="930"/>
      <c r="CP23" s="1116"/>
      <c r="CQ23" s="1116"/>
      <c r="CR23" s="1116"/>
      <c r="CS23" s="930"/>
      <c r="CT23" s="1116">
        <v>340</v>
      </c>
      <c r="CU23" s="1116">
        <v>397</v>
      </c>
      <c r="CV23" s="1116">
        <v>398</v>
      </c>
      <c r="CW23" s="930">
        <v>419</v>
      </c>
      <c r="CX23" s="1116">
        <v>416</v>
      </c>
      <c r="CY23" s="1116">
        <v>511</v>
      </c>
      <c r="CZ23" s="1116">
        <v>494</v>
      </c>
      <c r="DA23" s="930">
        <v>402</v>
      </c>
      <c r="DB23" s="1116">
        <v>504</v>
      </c>
      <c r="DC23" s="1116">
        <v>693</v>
      </c>
      <c r="DD23" s="1116">
        <v>732</v>
      </c>
      <c r="DE23" s="1116">
        <v>1131</v>
      </c>
      <c r="DF23" s="1300">
        <v>1181</v>
      </c>
      <c r="DG23" s="1394">
        <v>1198</v>
      </c>
      <c r="DH23" s="1394">
        <v>1225</v>
      </c>
      <c r="DI23" s="1394">
        <v>1352</v>
      </c>
    </row>
    <row r="24" spans="1:113">
      <c r="A24" s="201" t="s">
        <v>38</v>
      </c>
      <c r="B24" s="137"/>
      <c r="C24" s="135"/>
      <c r="D24" s="135"/>
      <c r="E24" s="136"/>
      <c r="F24" s="137"/>
      <c r="G24" s="135"/>
      <c r="H24" s="135"/>
      <c r="I24" s="136"/>
      <c r="J24" s="135"/>
      <c r="K24" s="135"/>
      <c r="L24" s="135"/>
      <c r="M24" s="135"/>
      <c r="N24" s="137"/>
      <c r="O24" s="135"/>
      <c r="P24" s="135"/>
      <c r="Q24" s="136"/>
      <c r="R24" s="135"/>
      <c r="S24" s="135"/>
      <c r="T24" s="135"/>
      <c r="U24" s="135"/>
      <c r="V24" s="137"/>
      <c r="W24" s="135"/>
      <c r="X24" s="135"/>
      <c r="Y24" s="136"/>
      <c r="Z24" s="135"/>
      <c r="AA24" s="135"/>
      <c r="AB24" s="135"/>
      <c r="AC24" s="135"/>
      <c r="AD24" s="137"/>
      <c r="AE24" s="135"/>
      <c r="AF24" s="135"/>
      <c r="AG24" s="136"/>
      <c r="AH24" s="135"/>
      <c r="AI24" s="135"/>
      <c r="AJ24" s="135"/>
      <c r="AK24" s="135"/>
      <c r="AL24" s="137"/>
      <c r="AM24" s="135"/>
      <c r="AN24" s="135"/>
      <c r="AO24" s="136"/>
      <c r="AP24" s="135"/>
      <c r="AQ24" s="135"/>
      <c r="AR24" s="135"/>
      <c r="AS24" s="135"/>
      <c r="AT24" s="137"/>
      <c r="AU24" s="135"/>
      <c r="AV24" s="135"/>
      <c r="AW24" s="136"/>
      <c r="AX24" s="135"/>
      <c r="AY24" s="135"/>
      <c r="AZ24" s="135"/>
      <c r="BA24" s="135"/>
      <c r="BB24" s="137"/>
      <c r="BC24" s="135"/>
      <c r="BD24" s="135"/>
      <c r="BE24" s="136"/>
      <c r="BF24" s="135"/>
      <c r="BG24" s="135"/>
      <c r="BH24" s="135"/>
      <c r="BI24" s="135"/>
      <c r="BJ24" s="137"/>
      <c r="BK24" s="135"/>
      <c r="BL24" s="135"/>
      <c r="BM24" s="136"/>
      <c r="BN24" s="135"/>
      <c r="BO24" s="135"/>
      <c r="BP24" s="135"/>
      <c r="BQ24" s="135"/>
      <c r="BR24" s="137"/>
      <c r="BS24" s="135"/>
      <c r="BT24" s="135"/>
      <c r="BU24" s="136"/>
      <c r="BV24" s="135"/>
      <c r="BW24" s="135"/>
      <c r="BX24" s="135"/>
      <c r="BY24" s="135"/>
      <c r="BZ24" s="137"/>
      <c r="CA24" s="135"/>
      <c r="CB24" s="135"/>
      <c r="CC24" s="136"/>
      <c r="CD24" s="162"/>
      <c r="CE24" s="162"/>
      <c r="CF24" s="162"/>
      <c r="CG24" s="162"/>
      <c r="CH24" s="163"/>
      <c r="CI24" s="162"/>
      <c r="CJ24" s="93"/>
      <c r="CK24" s="342"/>
      <c r="CL24" s="909"/>
      <c r="CM24" s="909"/>
      <c r="CN24" s="909"/>
      <c r="CO24" s="930"/>
      <c r="CP24" s="909"/>
      <c r="CQ24" s="909"/>
      <c r="CR24" s="909"/>
      <c r="CS24" s="930"/>
      <c r="CT24" s="1116">
        <v>543</v>
      </c>
      <c r="CU24" s="1116">
        <v>595</v>
      </c>
      <c r="CV24" s="1116">
        <v>636</v>
      </c>
      <c r="CW24" s="930">
        <v>783</v>
      </c>
      <c r="CX24" s="1116">
        <v>770</v>
      </c>
      <c r="CY24" s="1116">
        <v>865</v>
      </c>
      <c r="CZ24" s="1116">
        <v>866</v>
      </c>
      <c r="DA24" s="930">
        <v>854</v>
      </c>
      <c r="DB24" s="1116">
        <v>737</v>
      </c>
      <c r="DC24" s="1116">
        <v>799</v>
      </c>
      <c r="DD24" s="1116">
        <v>897</v>
      </c>
      <c r="DE24" s="1116">
        <v>997</v>
      </c>
      <c r="DF24" s="1300">
        <v>933</v>
      </c>
      <c r="DG24" s="1394">
        <v>964</v>
      </c>
      <c r="DH24" s="1394">
        <v>1311</v>
      </c>
      <c r="DI24" s="1394">
        <v>967</v>
      </c>
    </row>
    <row r="25" spans="1:113">
      <c r="A25" s="201" t="s">
        <v>39</v>
      </c>
      <c r="B25" s="137"/>
      <c r="C25" s="135"/>
      <c r="D25" s="135"/>
      <c r="E25" s="136"/>
      <c r="F25" s="137"/>
      <c r="G25" s="135"/>
      <c r="H25" s="135"/>
      <c r="I25" s="136"/>
      <c r="J25" s="135"/>
      <c r="K25" s="135"/>
      <c r="L25" s="135"/>
      <c r="M25" s="135"/>
      <c r="N25" s="137"/>
      <c r="O25" s="135"/>
      <c r="P25" s="135"/>
      <c r="Q25" s="136"/>
      <c r="R25" s="135"/>
      <c r="S25" s="135"/>
      <c r="T25" s="135"/>
      <c r="U25" s="135"/>
      <c r="V25" s="137"/>
      <c r="W25" s="135"/>
      <c r="X25" s="135"/>
      <c r="Y25" s="136"/>
      <c r="Z25" s="135"/>
      <c r="AA25" s="135"/>
      <c r="AB25" s="135"/>
      <c r="AC25" s="135"/>
      <c r="AD25" s="137"/>
      <c r="AE25" s="135"/>
      <c r="AF25" s="135"/>
      <c r="AG25" s="136"/>
      <c r="AH25" s="135"/>
      <c r="AI25" s="135"/>
      <c r="AJ25" s="135"/>
      <c r="AK25" s="135"/>
      <c r="AL25" s="137"/>
      <c r="AM25" s="135"/>
      <c r="AN25" s="135"/>
      <c r="AO25" s="136"/>
      <c r="AP25" s="135"/>
      <c r="AQ25" s="135"/>
      <c r="AR25" s="135"/>
      <c r="AS25" s="135"/>
      <c r="AT25" s="137"/>
      <c r="AU25" s="135"/>
      <c r="AV25" s="135"/>
      <c r="AW25" s="136"/>
      <c r="AX25" s="135"/>
      <c r="AY25" s="135"/>
      <c r="AZ25" s="135"/>
      <c r="BA25" s="135"/>
      <c r="BB25" s="137"/>
      <c r="BC25" s="135"/>
      <c r="BD25" s="135"/>
      <c r="BE25" s="136"/>
      <c r="BF25" s="135"/>
      <c r="BG25" s="135"/>
      <c r="BH25" s="135"/>
      <c r="BI25" s="135"/>
      <c r="BJ25" s="137"/>
      <c r="BK25" s="135"/>
      <c r="BL25" s="135"/>
      <c r="BM25" s="136"/>
      <c r="BN25" s="135"/>
      <c r="BO25" s="135"/>
      <c r="BP25" s="135"/>
      <c r="BQ25" s="135"/>
      <c r="BR25" s="137"/>
      <c r="BS25" s="135"/>
      <c r="BT25" s="135"/>
      <c r="BU25" s="136"/>
      <c r="BV25" s="135"/>
      <c r="BW25" s="135"/>
      <c r="BX25" s="135"/>
      <c r="BY25" s="135"/>
      <c r="BZ25" s="137"/>
      <c r="CA25" s="135"/>
      <c r="CB25" s="135"/>
      <c r="CC25" s="136"/>
      <c r="CD25" s="162"/>
      <c r="CE25" s="162"/>
      <c r="CF25" s="162"/>
      <c r="CG25" s="162"/>
      <c r="CH25" s="163"/>
      <c r="CI25" s="162"/>
      <c r="CJ25" s="93"/>
      <c r="CK25" s="342"/>
      <c r="CL25" s="909"/>
      <c r="CM25" s="909"/>
      <c r="CN25" s="909"/>
      <c r="CO25" s="930"/>
      <c r="CP25" s="909"/>
      <c r="CQ25" s="909"/>
      <c r="CR25" s="909"/>
      <c r="CS25" s="930"/>
      <c r="CT25" s="1116">
        <v>1071</v>
      </c>
      <c r="CU25" s="1116">
        <v>1155</v>
      </c>
      <c r="CV25" s="1116">
        <v>856</v>
      </c>
      <c r="CW25" s="930">
        <v>1225</v>
      </c>
      <c r="CX25" s="1116">
        <v>1276</v>
      </c>
      <c r="CY25" s="1116">
        <v>1258</v>
      </c>
      <c r="CZ25" s="1116">
        <v>1296</v>
      </c>
      <c r="DA25" s="930">
        <v>1163</v>
      </c>
      <c r="DB25" s="1116">
        <v>866</v>
      </c>
      <c r="DC25" s="1116">
        <v>1041</v>
      </c>
      <c r="DD25" s="1116">
        <v>1163</v>
      </c>
      <c r="DE25" s="1116">
        <v>1395</v>
      </c>
      <c r="DF25" s="1300">
        <v>1361</v>
      </c>
      <c r="DG25" s="1394">
        <v>1414</v>
      </c>
      <c r="DH25" s="1394">
        <v>1440</v>
      </c>
      <c r="DI25" s="1394">
        <v>1629</v>
      </c>
    </row>
    <row r="26" spans="1:113">
      <c r="A26" s="201" t="s">
        <v>454</v>
      </c>
      <c r="B26" s="137"/>
      <c r="C26" s="135"/>
      <c r="D26" s="135"/>
      <c r="E26" s="136"/>
      <c r="F26" s="137"/>
      <c r="G26" s="135"/>
      <c r="H26" s="135"/>
      <c r="I26" s="136"/>
      <c r="J26" s="135"/>
      <c r="K26" s="135"/>
      <c r="L26" s="135"/>
      <c r="M26" s="135"/>
      <c r="N26" s="137"/>
      <c r="O26" s="135"/>
      <c r="P26" s="135"/>
      <c r="Q26" s="136"/>
      <c r="R26" s="135"/>
      <c r="S26" s="135"/>
      <c r="T26" s="135"/>
      <c r="U26" s="135"/>
      <c r="V26" s="137"/>
      <c r="W26" s="135"/>
      <c r="X26" s="135"/>
      <c r="Y26" s="136"/>
      <c r="Z26" s="135"/>
      <c r="AA26" s="135"/>
      <c r="AB26" s="135"/>
      <c r="AC26" s="135"/>
      <c r="AD26" s="137"/>
      <c r="AE26" s="135"/>
      <c r="AF26" s="135"/>
      <c r="AG26" s="136"/>
      <c r="AH26" s="135"/>
      <c r="AI26" s="135"/>
      <c r="AJ26" s="135"/>
      <c r="AK26" s="135"/>
      <c r="AL26" s="137"/>
      <c r="AM26" s="135"/>
      <c r="AN26" s="135"/>
      <c r="AO26" s="136"/>
      <c r="AP26" s="135"/>
      <c r="AQ26" s="135"/>
      <c r="AR26" s="135"/>
      <c r="AS26" s="135"/>
      <c r="AT26" s="137"/>
      <c r="AU26" s="135"/>
      <c r="AV26" s="135"/>
      <c r="AW26" s="136"/>
      <c r="AX26" s="135"/>
      <c r="AY26" s="135"/>
      <c r="AZ26" s="135"/>
      <c r="BA26" s="135"/>
      <c r="BB26" s="137"/>
      <c r="BC26" s="135"/>
      <c r="BD26" s="135"/>
      <c r="BE26" s="136"/>
      <c r="BF26" s="135"/>
      <c r="BG26" s="135"/>
      <c r="BH26" s="135"/>
      <c r="BI26" s="135"/>
      <c r="BJ26" s="137"/>
      <c r="BK26" s="135"/>
      <c r="BL26" s="135"/>
      <c r="BM26" s="136"/>
      <c r="BN26" s="135"/>
      <c r="BO26" s="135"/>
      <c r="BP26" s="135"/>
      <c r="BQ26" s="135"/>
      <c r="BR26" s="137"/>
      <c r="BS26" s="135"/>
      <c r="BT26" s="135"/>
      <c r="BU26" s="136"/>
      <c r="BV26" s="135"/>
      <c r="BW26" s="135"/>
      <c r="BX26" s="135"/>
      <c r="BY26" s="135"/>
      <c r="BZ26" s="137"/>
      <c r="CA26" s="135"/>
      <c r="CB26" s="135"/>
      <c r="CC26" s="136"/>
      <c r="CD26" s="142"/>
      <c r="CE26" s="142"/>
      <c r="CF26" s="142"/>
      <c r="CG26" s="142"/>
      <c r="CH26" s="164"/>
      <c r="CI26" s="142"/>
      <c r="CJ26" s="221"/>
      <c r="CK26" s="343"/>
      <c r="CL26" s="910"/>
      <c r="CM26" s="910"/>
      <c r="CN26" s="910"/>
      <c r="CO26" s="931"/>
      <c r="CP26" s="910"/>
      <c r="CQ26" s="910"/>
      <c r="CR26" s="910"/>
      <c r="CS26" s="931"/>
      <c r="CT26" s="1117">
        <v>406</v>
      </c>
      <c r="CU26" s="1117">
        <v>545</v>
      </c>
      <c r="CV26" s="1117">
        <v>422</v>
      </c>
      <c r="CW26" s="931">
        <v>395</v>
      </c>
      <c r="CX26" s="1116">
        <v>458</v>
      </c>
      <c r="CY26" s="1116">
        <v>427</v>
      </c>
      <c r="CZ26" s="1116">
        <v>546</v>
      </c>
      <c r="DA26" s="931">
        <v>452</v>
      </c>
      <c r="DB26" s="1116">
        <v>408</v>
      </c>
      <c r="DC26" s="1116">
        <v>484</v>
      </c>
      <c r="DD26" s="1116">
        <v>449</v>
      </c>
      <c r="DE26" s="1116">
        <v>428</v>
      </c>
      <c r="DF26" s="1300">
        <v>520</v>
      </c>
      <c r="DG26" s="1394">
        <v>616</v>
      </c>
      <c r="DH26" s="1394">
        <v>532</v>
      </c>
      <c r="DI26" s="1394">
        <v>469</v>
      </c>
    </row>
    <row r="27" spans="1:113">
      <c r="A27" s="201" t="s">
        <v>52</v>
      </c>
      <c r="B27" s="137"/>
      <c r="C27" s="135"/>
      <c r="D27" s="135"/>
      <c r="E27" s="136"/>
      <c r="F27" s="137"/>
      <c r="G27" s="135"/>
      <c r="H27" s="135"/>
      <c r="I27" s="136"/>
      <c r="J27" s="135"/>
      <c r="K27" s="135"/>
      <c r="L27" s="135"/>
      <c r="M27" s="135"/>
      <c r="N27" s="137"/>
      <c r="O27" s="135"/>
      <c r="P27" s="135"/>
      <c r="Q27" s="136"/>
      <c r="R27" s="135"/>
      <c r="S27" s="135"/>
      <c r="T27" s="135"/>
      <c r="U27" s="135"/>
      <c r="V27" s="137"/>
      <c r="W27" s="135"/>
      <c r="X27" s="135"/>
      <c r="Y27" s="136"/>
      <c r="Z27" s="135"/>
      <c r="AA27" s="135"/>
      <c r="AB27" s="135"/>
      <c r="AC27" s="135"/>
      <c r="AD27" s="137"/>
      <c r="AE27" s="135"/>
      <c r="AF27" s="135"/>
      <c r="AG27" s="136"/>
      <c r="AH27" s="135"/>
      <c r="AI27" s="135"/>
      <c r="AJ27" s="135"/>
      <c r="AK27" s="135"/>
      <c r="AL27" s="137"/>
      <c r="AM27" s="135"/>
      <c r="AN27" s="135"/>
      <c r="AO27" s="136"/>
      <c r="AP27" s="135"/>
      <c r="AQ27" s="135"/>
      <c r="AR27" s="135"/>
      <c r="AS27" s="135"/>
      <c r="AT27" s="137"/>
      <c r="AU27" s="135"/>
      <c r="AV27" s="135"/>
      <c r="AW27" s="136"/>
      <c r="AX27" s="135"/>
      <c r="AY27" s="135"/>
      <c r="AZ27" s="135"/>
      <c r="BA27" s="135"/>
      <c r="BB27" s="137"/>
      <c r="BC27" s="135"/>
      <c r="BD27" s="135"/>
      <c r="BE27" s="136"/>
      <c r="BF27" s="135"/>
      <c r="BG27" s="135"/>
      <c r="BH27" s="135"/>
      <c r="BI27" s="135"/>
      <c r="BJ27" s="137"/>
      <c r="BK27" s="135"/>
      <c r="BL27" s="135"/>
      <c r="BM27" s="136"/>
      <c r="BN27" s="135"/>
      <c r="BO27" s="135"/>
      <c r="BP27" s="135"/>
      <c r="BQ27" s="135"/>
      <c r="BR27" s="137"/>
      <c r="BS27" s="135"/>
      <c r="BT27" s="135"/>
      <c r="BU27" s="136"/>
      <c r="BV27" s="135"/>
      <c r="BW27" s="135"/>
      <c r="BX27" s="135"/>
      <c r="BY27" s="135"/>
      <c r="BZ27" s="137"/>
      <c r="CA27" s="135"/>
      <c r="CB27" s="135"/>
      <c r="CC27" s="136"/>
      <c r="CD27" s="162"/>
      <c r="CE27" s="162"/>
      <c r="CF27" s="162"/>
      <c r="CG27" s="162"/>
      <c r="CH27" s="163"/>
      <c r="CI27" s="162"/>
      <c r="CJ27" s="93"/>
      <c r="CK27" s="342"/>
      <c r="CL27" s="909"/>
      <c r="CM27" s="909"/>
      <c r="CN27" s="909"/>
      <c r="CO27" s="930"/>
      <c r="CP27" s="909"/>
      <c r="CQ27" s="909"/>
      <c r="CR27" s="909"/>
      <c r="CS27" s="930"/>
      <c r="CT27" s="1116">
        <v>-175</v>
      </c>
      <c r="CU27" s="1116">
        <v>-175</v>
      </c>
      <c r="CV27" s="1116">
        <v>-138</v>
      </c>
      <c r="CW27" s="930">
        <v>-103</v>
      </c>
      <c r="CX27" s="1116">
        <v>-369</v>
      </c>
      <c r="CY27" s="1116">
        <v>-111</v>
      </c>
      <c r="CZ27" s="1116">
        <v>-96</v>
      </c>
      <c r="DA27" s="930">
        <v>-207</v>
      </c>
      <c r="DB27" s="1116">
        <v>-137</v>
      </c>
      <c r="DC27" s="1116">
        <v>-255</v>
      </c>
      <c r="DD27" s="1116">
        <v>-340</v>
      </c>
      <c r="DE27" s="1116">
        <v>-309</v>
      </c>
      <c r="DF27" s="1301">
        <v>-386</v>
      </c>
      <c r="DG27" s="1395">
        <v>-446</v>
      </c>
      <c r="DH27" s="1369">
        <v>-458</v>
      </c>
      <c r="DI27" s="1395">
        <v>-582</v>
      </c>
    </row>
    <row r="28" spans="1:113" ht="15.75" customHeight="1">
      <c r="A28" s="202" t="s">
        <v>53</v>
      </c>
      <c r="B28" s="143"/>
      <c r="C28" s="144"/>
      <c r="D28" s="144"/>
      <c r="E28" s="145"/>
      <c r="F28" s="143"/>
      <c r="G28" s="144"/>
      <c r="H28" s="144"/>
      <c r="I28" s="145"/>
      <c r="J28" s="144"/>
      <c r="K28" s="144"/>
      <c r="L28" s="144"/>
      <c r="M28" s="144"/>
      <c r="N28" s="143"/>
      <c r="O28" s="144"/>
      <c r="P28" s="144"/>
      <c r="Q28" s="145"/>
      <c r="R28" s="144"/>
      <c r="S28" s="144"/>
      <c r="T28" s="144"/>
      <c r="U28" s="144"/>
      <c r="V28" s="143"/>
      <c r="W28" s="144"/>
      <c r="X28" s="144"/>
      <c r="Y28" s="145"/>
      <c r="Z28" s="144"/>
      <c r="AA28" s="144"/>
      <c r="AB28" s="144"/>
      <c r="AC28" s="144"/>
      <c r="AD28" s="143"/>
      <c r="AE28" s="144"/>
      <c r="AF28" s="144"/>
      <c r="AG28" s="145"/>
      <c r="AH28" s="144"/>
      <c r="AI28" s="144"/>
      <c r="AJ28" s="144"/>
      <c r="AK28" s="144"/>
      <c r="AL28" s="143"/>
      <c r="AM28" s="144"/>
      <c r="AN28" s="144"/>
      <c r="AO28" s="145"/>
      <c r="AP28" s="144"/>
      <c r="AQ28" s="144"/>
      <c r="AR28" s="144"/>
      <c r="AS28" s="144"/>
      <c r="AT28" s="143"/>
      <c r="AU28" s="144"/>
      <c r="AV28" s="144"/>
      <c r="AW28" s="145"/>
      <c r="AX28" s="144"/>
      <c r="AY28" s="144"/>
      <c r="AZ28" s="144"/>
      <c r="BA28" s="144"/>
      <c r="BB28" s="143"/>
      <c r="BC28" s="144"/>
      <c r="BD28" s="144"/>
      <c r="BE28" s="145"/>
      <c r="BF28" s="144"/>
      <c r="BG28" s="144"/>
      <c r="BH28" s="144"/>
      <c r="BI28" s="144"/>
      <c r="BJ28" s="143"/>
      <c r="BK28" s="144"/>
      <c r="BL28" s="144"/>
      <c r="BM28" s="145"/>
      <c r="BN28" s="144"/>
      <c r="BO28" s="144"/>
      <c r="BP28" s="144"/>
      <c r="BQ28" s="144"/>
      <c r="BR28" s="143"/>
      <c r="BS28" s="144"/>
      <c r="BT28" s="144"/>
      <c r="BU28" s="145"/>
      <c r="BV28" s="144"/>
      <c r="BW28" s="144"/>
      <c r="BX28" s="144"/>
      <c r="BY28" s="144"/>
      <c r="BZ28" s="143"/>
      <c r="CA28" s="144"/>
      <c r="CB28" s="144"/>
      <c r="CC28" s="145"/>
      <c r="CD28" s="146"/>
      <c r="CE28" s="146"/>
      <c r="CF28" s="146"/>
      <c r="CG28" s="146"/>
      <c r="CH28" s="147"/>
      <c r="CI28" s="146"/>
      <c r="CJ28" s="217"/>
      <c r="CK28" s="336"/>
      <c r="CL28" s="911"/>
      <c r="CM28" s="911"/>
      <c r="CN28" s="911"/>
      <c r="CO28" s="932"/>
      <c r="CP28" s="911"/>
      <c r="CQ28" s="911"/>
      <c r="CR28" s="911"/>
      <c r="CS28" s="932"/>
      <c r="CT28" s="1118"/>
      <c r="CU28" s="1118"/>
      <c r="CV28" s="1118"/>
      <c r="CW28" s="932"/>
      <c r="CX28" s="1118"/>
      <c r="CY28" s="1118"/>
      <c r="CZ28" s="1118"/>
      <c r="DA28" s="932"/>
      <c r="DB28" s="1118"/>
      <c r="DC28" s="1118"/>
      <c r="DD28" s="1118"/>
      <c r="DE28" s="1118"/>
      <c r="DF28" s="648"/>
      <c r="DG28" s="1118"/>
      <c r="DH28" s="1118"/>
      <c r="DI28" s="1118"/>
    </row>
    <row r="29" spans="1:113" s="17" customFormat="1">
      <c r="A29" s="200" t="s">
        <v>51</v>
      </c>
      <c r="B29" s="148"/>
      <c r="C29" s="149"/>
      <c r="D29" s="149"/>
      <c r="E29" s="150"/>
      <c r="F29" s="148"/>
      <c r="G29" s="149"/>
      <c r="H29" s="149"/>
      <c r="I29" s="150"/>
      <c r="J29" s="149"/>
      <c r="K29" s="149"/>
      <c r="L29" s="149"/>
      <c r="M29" s="149"/>
      <c r="N29" s="148"/>
      <c r="O29" s="149"/>
      <c r="P29" s="149"/>
      <c r="Q29" s="150"/>
      <c r="R29" s="149"/>
      <c r="S29" s="149"/>
      <c r="T29" s="149"/>
      <c r="U29" s="149"/>
      <c r="V29" s="148"/>
      <c r="W29" s="149"/>
      <c r="X29" s="149"/>
      <c r="Y29" s="150"/>
      <c r="Z29" s="149"/>
      <c r="AA29" s="149"/>
      <c r="AB29" s="149"/>
      <c r="AC29" s="149"/>
      <c r="AD29" s="148"/>
      <c r="AE29" s="149"/>
      <c r="AF29" s="149"/>
      <c r="AG29" s="150"/>
      <c r="AH29" s="149"/>
      <c r="AI29" s="149"/>
      <c r="AJ29" s="149"/>
      <c r="AK29" s="149"/>
      <c r="AL29" s="148"/>
      <c r="AM29" s="149"/>
      <c r="AN29" s="149"/>
      <c r="AO29" s="150"/>
      <c r="AP29" s="149"/>
      <c r="AQ29" s="149"/>
      <c r="AR29" s="149"/>
      <c r="AS29" s="149"/>
      <c r="AT29" s="148"/>
      <c r="AU29" s="149"/>
      <c r="AV29" s="149"/>
      <c r="AW29" s="150"/>
      <c r="AX29" s="149"/>
      <c r="AY29" s="149"/>
      <c r="AZ29" s="149"/>
      <c r="BA29" s="149"/>
      <c r="BB29" s="148"/>
      <c r="BC29" s="149"/>
      <c r="BD29" s="149"/>
      <c r="BE29" s="150"/>
      <c r="BF29" s="149"/>
      <c r="BG29" s="149"/>
      <c r="BH29" s="149"/>
      <c r="BI29" s="149"/>
      <c r="BJ29" s="148"/>
      <c r="BK29" s="149"/>
      <c r="BL29" s="149"/>
      <c r="BM29" s="150"/>
      <c r="BN29" s="149"/>
      <c r="BO29" s="149"/>
      <c r="BP29" s="149"/>
      <c r="BQ29" s="149"/>
      <c r="BR29" s="148"/>
      <c r="BS29" s="149"/>
      <c r="BT29" s="149"/>
      <c r="BU29" s="150"/>
      <c r="BV29" s="149"/>
      <c r="BW29" s="149"/>
      <c r="BX29" s="149"/>
      <c r="BY29" s="149"/>
      <c r="BZ29" s="148"/>
      <c r="CA29" s="149"/>
      <c r="CB29" s="149"/>
      <c r="CC29" s="150"/>
      <c r="CD29" s="165"/>
      <c r="CE29" s="165"/>
      <c r="CF29" s="165"/>
      <c r="CG29" s="165"/>
      <c r="CH29" s="166"/>
      <c r="CI29" s="165"/>
      <c r="CJ29" s="165"/>
      <c r="CK29" s="344"/>
      <c r="CL29" s="912"/>
      <c r="CM29" s="912"/>
      <c r="CN29" s="912"/>
      <c r="CO29" s="933"/>
      <c r="CP29" s="912"/>
      <c r="CQ29" s="912"/>
      <c r="CR29" s="912"/>
      <c r="CS29" s="933"/>
      <c r="CT29" s="1119">
        <f t="shared" ref="CT29:DC29" si="6">SUM(CT22:CT28)</f>
        <v>3760</v>
      </c>
      <c r="CU29" s="1119">
        <f t="shared" si="6"/>
        <v>4339</v>
      </c>
      <c r="CV29" s="1119">
        <f t="shared" si="6"/>
        <v>4145</v>
      </c>
      <c r="CW29" s="933">
        <f t="shared" si="6"/>
        <v>4771</v>
      </c>
      <c r="CX29" s="1119">
        <f t="shared" si="6"/>
        <v>4527</v>
      </c>
      <c r="CY29" s="1119">
        <f t="shared" si="6"/>
        <v>5042</v>
      </c>
      <c r="CZ29" s="1119">
        <f t="shared" si="6"/>
        <v>5321</v>
      </c>
      <c r="DA29" s="933">
        <f t="shared" si="6"/>
        <v>4882</v>
      </c>
      <c r="DB29" s="1119">
        <f>SUM(DB22:DB28)</f>
        <v>4170</v>
      </c>
      <c r="DC29" s="1119">
        <f t="shared" si="6"/>
        <v>4769</v>
      </c>
      <c r="DD29" s="1119">
        <f t="shared" ref="DD29:DI29" si="7">SUM(DD22:DD28)</f>
        <v>5074</v>
      </c>
      <c r="DE29" s="1119">
        <f t="shared" si="7"/>
        <v>5785</v>
      </c>
      <c r="DF29" s="1344">
        <f t="shared" si="7"/>
        <v>5711</v>
      </c>
      <c r="DG29" s="1119">
        <f t="shared" si="7"/>
        <v>5988</v>
      </c>
      <c r="DH29" s="1119">
        <f t="shared" si="7"/>
        <v>6268</v>
      </c>
      <c r="DI29" s="1119">
        <f t="shared" si="7"/>
        <v>6233</v>
      </c>
    </row>
    <row r="30" spans="1:113">
      <c r="A30" s="201"/>
      <c r="B30" s="137"/>
      <c r="C30" s="135"/>
      <c r="D30" s="135"/>
      <c r="E30" s="136"/>
      <c r="F30" s="137"/>
      <c r="G30" s="135"/>
      <c r="H30" s="135"/>
      <c r="I30" s="136"/>
      <c r="J30" s="135"/>
      <c r="K30" s="135"/>
      <c r="L30" s="135"/>
      <c r="M30" s="135"/>
      <c r="N30" s="137"/>
      <c r="O30" s="135"/>
      <c r="P30" s="135"/>
      <c r="Q30" s="136"/>
      <c r="R30" s="135"/>
      <c r="S30" s="135"/>
      <c r="T30" s="135"/>
      <c r="U30" s="135"/>
      <c r="V30" s="137"/>
      <c r="W30" s="135"/>
      <c r="X30" s="135"/>
      <c r="Y30" s="136"/>
      <c r="Z30" s="135"/>
      <c r="AA30" s="135"/>
      <c r="AB30" s="135"/>
      <c r="AC30" s="135"/>
      <c r="AD30" s="137"/>
      <c r="AE30" s="135"/>
      <c r="AF30" s="135"/>
      <c r="AG30" s="136"/>
      <c r="AH30" s="135"/>
      <c r="AI30" s="135"/>
      <c r="AJ30" s="135"/>
      <c r="AK30" s="135"/>
      <c r="AL30" s="137"/>
      <c r="AM30" s="135"/>
      <c r="AN30" s="135"/>
      <c r="AO30" s="136"/>
      <c r="AP30" s="135"/>
      <c r="AQ30" s="135"/>
      <c r="AR30" s="135"/>
      <c r="AS30" s="135"/>
      <c r="AT30" s="137"/>
      <c r="AU30" s="135"/>
      <c r="AV30" s="135"/>
      <c r="AW30" s="136"/>
      <c r="AX30" s="135"/>
      <c r="AY30" s="135"/>
      <c r="AZ30" s="135"/>
      <c r="BA30" s="135"/>
      <c r="BB30" s="137"/>
      <c r="BC30" s="135"/>
      <c r="BD30" s="135"/>
      <c r="BE30" s="136"/>
      <c r="BF30" s="135"/>
      <c r="BG30" s="135"/>
      <c r="BH30" s="135"/>
      <c r="BI30" s="135"/>
      <c r="BJ30" s="137"/>
      <c r="BK30" s="135"/>
      <c r="BL30" s="135"/>
      <c r="BM30" s="136"/>
      <c r="BN30" s="135"/>
      <c r="BO30" s="135"/>
      <c r="BP30" s="135"/>
      <c r="BQ30" s="135"/>
      <c r="BR30" s="137"/>
      <c r="BS30" s="135"/>
      <c r="BT30" s="135"/>
      <c r="BU30" s="136"/>
      <c r="BV30" s="135"/>
      <c r="BW30" s="135"/>
      <c r="BX30" s="135"/>
      <c r="BY30" s="135"/>
      <c r="BZ30" s="137"/>
      <c r="CA30" s="135"/>
      <c r="CB30" s="135"/>
      <c r="CC30" s="136"/>
      <c r="CD30" s="138"/>
      <c r="CE30" s="138"/>
      <c r="CF30" s="138"/>
      <c r="CG30" s="138"/>
      <c r="CH30" s="139"/>
      <c r="CI30" s="138"/>
      <c r="CJ30" s="193"/>
      <c r="CK30" s="334"/>
      <c r="CL30" s="887"/>
      <c r="CM30" s="887"/>
      <c r="CN30" s="887"/>
      <c r="CO30" s="888"/>
      <c r="CP30" s="887"/>
      <c r="CQ30" s="887"/>
      <c r="CR30" s="887"/>
      <c r="CS30" s="888"/>
      <c r="CT30" s="1097"/>
      <c r="CU30" s="1097"/>
      <c r="CV30" s="1097"/>
      <c r="CW30" s="888"/>
      <c r="CX30" s="1097"/>
      <c r="CY30" s="1097"/>
      <c r="CZ30" s="1097"/>
      <c r="DA30" s="888"/>
      <c r="DB30" s="1097"/>
      <c r="DC30" s="1097"/>
      <c r="DD30" s="1097"/>
      <c r="DE30" s="1097"/>
      <c r="DF30" s="1302"/>
      <c r="DG30" s="1097"/>
      <c r="DH30" s="1097"/>
      <c r="DI30" s="1097"/>
    </row>
    <row r="31" spans="1:113">
      <c r="A31" s="205" t="s">
        <v>54</v>
      </c>
      <c r="B31" s="143"/>
      <c r="C31" s="144"/>
      <c r="D31" s="144"/>
      <c r="E31" s="145"/>
      <c r="F31" s="143"/>
      <c r="G31" s="144"/>
      <c r="H31" s="144"/>
      <c r="I31" s="145"/>
      <c r="J31" s="144"/>
      <c r="K31" s="144"/>
      <c r="L31" s="144"/>
      <c r="M31" s="144"/>
      <c r="N31" s="143"/>
      <c r="O31" s="144"/>
      <c r="P31" s="144"/>
      <c r="Q31" s="145"/>
      <c r="R31" s="144"/>
      <c r="S31" s="144"/>
      <c r="T31" s="144"/>
      <c r="U31" s="144"/>
      <c r="V31" s="143"/>
      <c r="W31" s="144"/>
      <c r="X31" s="144"/>
      <c r="Y31" s="145"/>
      <c r="Z31" s="144"/>
      <c r="AA31" s="144"/>
      <c r="AB31" s="144"/>
      <c r="AC31" s="144"/>
      <c r="AD31" s="143"/>
      <c r="AE31" s="144"/>
      <c r="AF31" s="144"/>
      <c r="AG31" s="145"/>
      <c r="AH31" s="144"/>
      <c r="AI31" s="144"/>
      <c r="AJ31" s="144"/>
      <c r="AK31" s="144"/>
      <c r="AL31" s="143"/>
      <c r="AM31" s="144"/>
      <c r="AN31" s="144"/>
      <c r="AO31" s="145"/>
      <c r="AP31" s="144"/>
      <c r="AQ31" s="144"/>
      <c r="AR31" s="144"/>
      <c r="AS31" s="144"/>
      <c r="AT31" s="143"/>
      <c r="AU31" s="144"/>
      <c r="AV31" s="144"/>
      <c r="AW31" s="145"/>
      <c r="AX31" s="144"/>
      <c r="AY31" s="144"/>
      <c r="AZ31" s="144"/>
      <c r="BA31" s="144"/>
      <c r="BB31" s="143"/>
      <c r="BC31" s="144"/>
      <c r="BD31" s="144"/>
      <c r="BE31" s="145"/>
      <c r="BF31" s="144"/>
      <c r="BG31" s="144"/>
      <c r="BH31" s="144"/>
      <c r="BI31" s="144"/>
      <c r="BJ31" s="143"/>
      <c r="BK31" s="144"/>
      <c r="BL31" s="144"/>
      <c r="BM31" s="145"/>
      <c r="BN31" s="144"/>
      <c r="BO31" s="144"/>
      <c r="BP31" s="144"/>
      <c r="BQ31" s="144"/>
      <c r="BR31" s="143"/>
      <c r="BS31" s="144"/>
      <c r="BT31" s="144"/>
      <c r="BU31" s="145"/>
      <c r="BV31" s="144"/>
      <c r="BW31" s="144"/>
      <c r="BX31" s="144"/>
      <c r="BY31" s="144"/>
      <c r="BZ31" s="143"/>
      <c r="CA31" s="144"/>
      <c r="CB31" s="144"/>
      <c r="CC31" s="145"/>
      <c r="CD31" s="167"/>
      <c r="CE31" s="167"/>
      <c r="CF31" s="167"/>
      <c r="CG31" s="167"/>
      <c r="CH31" s="168"/>
      <c r="CI31" s="167"/>
      <c r="CJ31" s="222"/>
      <c r="CK31" s="345"/>
      <c r="CL31" s="913"/>
      <c r="CM31" s="913"/>
      <c r="CN31" s="913"/>
      <c r="CO31" s="934"/>
      <c r="CP31" s="913"/>
      <c r="CQ31" s="913"/>
      <c r="CR31" s="913"/>
      <c r="CS31" s="934"/>
      <c r="CT31" s="1120"/>
      <c r="CU31" s="1120"/>
      <c r="CV31" s="1120"/>
      <c r="CW31" s="934"/>
      <c r="CX31" s="1120"/>
      <c r="CY31" s="1120"/>
      <c r="CZ31" s="1120"/>
      <c r="DA31" s="934"/>
      <c r="DB31" s="1120"/>
      <c r="DC31" s="1120"/>
      <c r="DD31" s="1120"/>
      <c r="DE31" s="1120"/>
      <c r="DF31" s="1303"/>
      <c r="DG31" s="1120"/>
      <c r="DH31" s="1120"/>
      <c r="DI31" s="1120"/>
    </row>
    <row r="32" spans="1:113">
      <c r="A32" s="201" t="s">
        <v>37</v>
      </c>
      <c r="B32" s="137"/>
      <c r="C32" s="135"/>
      <c r="D32" s="135"/>
      <c r="E32" s="136"/>
      <c r="F32" s="137"/>
      <c r="G32" s="135"/>
      <c r="H32" s="135"/>
      <c r="I32" s="136"/>
      <c r="J32" s="135"/>
      <c r="K32" s="135"/>
      <c r="L32" s="135"/>
      <c r="M32" s="135"/>
      <c r="N32" s="137"/>
      <c r="O32" s="135"/>
      <c r="P32" s="135"/>
      <c r="Q32" s="136"/>
      <c r="R32" s="135"/>
      <c r="S32" s="135"/>
      <c r="T32" s="135"/>
      <c r="U32" s="135"/>
      <c r="V32" s="137"/>
      <c r="W32" s="135"/>
      <c r="X32" s="135"/>
      <c r="Y32" s="136"/>
      <c r="Z32" s="135"/>
      <c r="AA32" s="135"/>
      <c r="AB32" s="135"/>
      <c r="AC32" s="135"/>
      <c r="AD32" s="137"/>
      <c r="AE32" s="135"/>
      <c r="AF32" s="135"/>
      <c r="AG32" s="136"/>
      <c r="AH32" s="135"/>
      <c r="AI32" s="135"/>
      <c r="AJ32" s="135"/>
      <c r="AK32" s="135"/>
      <c r="AL32" s="137"/>
      <c r="AM32" s="135"/>
      <c r="AN32" s="135"/>
      <c r="AO32" s="136"/>
      <c r="AP32" s="135"/>
      <c r="AQ32" s="135"/>
      <c r="AR32" s="135"/>
      <c r="AS32" s="135"/>
      <c r="AT32" s="137"/>
      <c r="AU32" s="135"/>
      <c r="AV32" s="135"/>
      <c r="AW32" s="136"/>
      <c r="AX32" s="135"/>
      <c r="AY32" s="135"/>
      <c r="AZ32" s="135"/>
      <c r="BA32" s="135"/>
      <c r="BB32" s="137"/>
      <c r="BC32" s="135"/>
      <c r="BD32" s="135"/>
      <c r="BE32" s="136"/>
      <c r="BF32" s="135"/>
      <c r="BG32" s="135"/>
      <c r="BH32" s="135"/>
      <c r="BI32" s="135"/>
      <c r="BJ32" s="137"/>
      <c r="BK32" s="135"/>
      <c r="BL32" s="135"/>
      <c r="BM32" s="136"/>
      <c r="BN32" s="135"/>
      <c r="BO32" s="135"/>
      <c r="BP32" s="135"/>
      <c r="BQ32" s="135"/>
      <c r="BR32" s="137"/>
      <c r="BS32" s="135"/>
      <c r="BT32" s="135"/>
      <c r="BU32" s="136"/>
      <c r="BV32" s="135"/>
      <c r="BW32" s="135"/>
      <c r="BX32" s="135"/>
      <c r="BY32" s="135"/>
      <c r="BZ32" s="137"/>
      <c r="CA32" s="135"/>
      <c r="CB32" s="135"/>
      <c r="CC32" s="136"/>
      <c r="CD32" s="169"/>
      <c r="CE32" s="169"/>
      <c r="CF32" s="169"/>
      <c r="CG32" s="169"/>
      <c r="CH32" s="170"/>
      <c r="CI32" s="169"/>
      <c r="CJ32" s="169"/>
      <c r="CK32" s="346"/>
      <c r="CL32" s="914"/>
      <c r="CM32" s="914"/>
      <c r="CN32" s="914"/>
      <c r="CO32" s="935"/>
      <c r="CP32" s="914"/>
      <c r="CQ32" s="914"/>
      <c r="CR32" s="914"/>
      <c r="CS32" s="935"/>
      <c r="CT32" s="1121">
        <f t="shared" ref="CT32:DF32" si="8">+CT22/CT6</f>
        <v>0.209274515014616</v>
      </c>
      <c r="CU32" s="1121">
        <f t="shared" si="8"/>
        <v>0.2191484243444792</v>
      </c>
      <c r="CV32" s="1121">
        <f t="shared" si="8"/>
        <v>0.2288135593220339</v>
      </c>
      <c r="CW32" s="935">
        <f t="shared" si="8"/>
        <v>0.22374877330716389</v>
      </c>
      <c r="CX32" s="1121">
        <f t="shared" si="8"/>
        <v>0.22950058072009291</v>
      </c>
      <c r="CY32" s="1121">
        <f t="shared" si="8"/>
        <v>0.23447657475902264</v>
      </c>
      <c r="CZ32" s="1121">
        <f t="shared" si="8"/>
        <v>0.23917503509340243</v>
      </c>
      <c r="DA32" s="935">
        <f t="shared" si="8"/>
        <v>0.23374433554642218</v>
      </c>
      <c r="DB32" s="1121">
        <f t="shared" si="8"/>
        <v>0.21971554683668465</v>
      </c>
      <c r="DC32" s="1121">
        <f t="shared" si="8"/>
        <v>0.22359625668449198</v>
      </c>
      <c r="DD32" s="1121">
        <f t="shared" si="8"/>
        <v>0.23065491985988748</v>
      </c>
      <c r="DE32" s="1121">
        <f t="shared" si="8"/>
        <v>0.21860654901560747</v>
      </c>
      <c r="DF32" s="1345">
        <f t="shared" si="8"/>
        <v>0.22454865933126802</v>
      </c>
      <c r="DG32" s="1396">
        <f t="shared" ref="DG32:DI36" si="9">+DG22/DG6</f>
        <v>0.23361467125143273</v>
      </c>
      <c r="DH32" s="1396">
        <f t="shared" si="9"/>
        <v>0.23335086796422935</v>
      </c>
      <c r="DI32" s="1396">
        <f t="shared" si="9"/>
        <v>0.23270257156720039</v>
      </c>
    </row>
    <row r="33" spans="1:113">
      <c r="A33" s="201" t="s">
        <v>420</v>
      </c>
      <c r="B33" s="137"/>
      <c r="C33" s="135"/>
      <c r="D33" s="135"/>
      <c r="E33" s="136"/>
      <c r="F33" s="137"/>
      <c r="G33" s="135"/>
      <c r="H33" s="135"/>
      <c r="I33" s="136"/>
      <c r="J33" s="135"/>
      <c r="K33" s="135"/>
      <c r="L33" s="135"/>
      <c r="M33" s="135"/>
      <c r="N33" s="137"/>
      <c r="O33" s="135"/>
      <c r="P33" s="135"/>
      <c r="Q33" s="136"/>
      <c r="R33" s="135"/>
      <c r="S33" s="135"/>
      <c r="T33" s="135"/>
      <c r="U33" s="135"/>
      <c r="V33" s="137"/>
      <c r="W33" s="135"/>
      <c r="X33" s="135"/>
      <c r="Y33" s="136"/>
      <c r="Z33" s="135"/>
      <c r="AA33" s="135"/>
      <c r="AB33" s="135"/>
      <c r="AC33" s="135"/>
      <c r="AD33" s="137"/>
      <c r="AE33" s="135"/>
      <c r="AF33" s="135"/>
      <c r="AG33" s="136"/>
      <c r="AH33" s="135"/>
      <c r="AI33" s="135"/>
      <c r="AJ33" s="135"/>
      <c r="AK33" s="135"/>
      <c r="AL33" s="137"/>
      <c r="AM33" s="135"/>
      <c r="AN33" s="135"/>
      <c r="AO33" s="136"/>
      <c r="AP33" s="135"/>
      <c r="AQ33" s="135"/>
      <c r="AR33" s="135"/>
      <c r="AS33" s="135"/>
      <c r="AT33" s="137"/>
      <c r="AU33" s="135"/>
      <c r="AV33" s="135"/>
      <c r="AW33" s="136"/>
      <c r="AX33" s="135"/>
      <c r="AY33" s="135"/>
      <c r="AZ33" s="135"/>
      <c r="BA33" s="135"/>
      <c r="BB33" s="137"/>
      <c r="BC33" s="135"/>
      <c r="BD33" s="135"/>
      <c r="BE33" s="136"/>
      <c r="BF33" s="135"/>
      <c r="BG33" s="135"/>
      <c r="BH33" s="135"/>
      <c r="BI33" s="135"/>
      <c r="BJ33" s="137"/>
      <c r="BK33" s="135"/>
      <c r="BL33" s="135"/>
      <c r="BM33" s="136"/>
      <c r="BN33" s="135"/>
      <c r="BO33" s="135"/>
      <c r="BP33" s="135"/>
      <c r="BQ33" s="135"/>
      <c r="BR33" s="137"/>
      <c r="BS33" s="135"/>
      <c r="BT33" s="135"/>
      <c r="BU33" s="136"/>
      <c r="BV33" s="135"/>
      <c r="BW33" s="135"/>
      <c r="BX33" s="135"/>
      <c r="BY33" s="135"/>
      <c r="BZ33" s="137"/>
      <c r="CA33" s="135"/>
      <c r="CB33" s="135"/>
      <c r="CC33" s="136"/>
      <c r="CD33" s="169"/>
      <c r="CE33" s="169"/>
      <c r="CF33" s="169"/>
      <c r="CG33" s="169"/>
      <c r="CH33" s="170"/>
      <c r="CI33" s="169"/>
      <c r="CJ33" s="169"/>
      <c r="CK33" s="346"/>
      <c r="CL33" s="1121"/>
      <c r="CM33" s="1121"/>
      <c r="CN33" s="1121"/>
      <c r="CO33" s="935"/>
      <c r="CP33" s="1121"/>
      <c r="CQ33" s="1121"/>
      <c r="CR33" s="1121"/>
      <c r="CS33" s="935"/>
      <c r="CT33" s="1121">
        <f t="shared" ref="CT33:DE33" si="10">+CT23/CT7</f>
        <v>0.18056293149229952</v>
      </c>
      <c r="CU33" s="1121">
        <f t="shared" si="10"/>
        <v>0.19470328592447278</v>
      </c>
      <c r="CV33" s="1121">
        <f t="shared" si="10"/>
        <v>0.18916349809885932</v>
      </c>
      <c r="CW33" s="935">
        <f t="shared" si="10"/>
        <v>0.16666666666666666</v>
      </c>
      <c r="CX33" s="1121">
        <f t="shared" si="10"/>
        <v>0.17056170561705616</v>
      </c>
      <c r="CY33" s="1121">
        <f t="shared" si="10"/>
        <v>0.20118110236220471</v>
      </c>
      <c r="CZ33" s="1121">
        <f t="shared" si="10"/>
        <v>0.18898240244835501</v>
      </c>
      <c r="DA33" s="935">
        <f t="shared" si="10"/>
        <v>0.17019475021168501</v>
      </c>
      <c r="DB33" s="1121">
        <f t="shared" si="10"/>
        <v>0.19873817034700317</v>
      </c>
      <c r="DC33" s="1121">
        <f t="shared" si="10"/>
        <v>0.23467660006772773</v>
      </c>
      <c r="DD33" s="1121">
        <f t="shared" si="10"/>
        <v>0.2084876103674167</v>
      </c>
      <c r="DE33" s="1121">
        <f t="shared" si="10"/>
        <v>0.24401294498381876</v>
      </c>
      <c r="DF33" s="1345">
        <f t="shared" ref="DF33:DG36" si="11">+DF23/DF7</f>
        <v>0.24769295302013422</v>
      </c>
      <c r="DG33" s="1396">
        <f t="shared" si="11"/>
        <v>0.25078501151350219</v>
      </c>
      <c r="DH33" s="1396">
        <f t="shared" si="9"/>
        <v>0.25515517600499898</v>
      </c>
      <c r="DI33" s="1396">
        <f t="shared" si="9"/>
        <v>0.25821237585943468</v>
      </c>
    </row>
    <row r="34" spans="1:113">
      <c r="A34" s="201" t="s">
        <v>38</v>
      </c>
      <c r="B34" s="137"/>
      <c r="C34" s="135"/>
      <c r="D34" s="135"/>
      <c r="E34" s="136"/>
      <c r="F34" s="137"/>
      <c r="G34" s="135"/>
      <c r="H34" s="135"/>
      <c r="I34" s="136"/>
      <c r="J34" s="135"/>
      <c r="K34" s="135"/>
      <c r="L34" s="135"/>
      <c r="M34" s="135"/>
      <c r="N34" s="137"/>
      <c r="O34" s="135"/>
      <c r="P34" s="135"/>
      <c r="Q34" s="136"/>
      <c r="R34" s="135"/>
      <c r="S34" s="135"/>
      <c r="T34" s="135"/>
      <c r="U34" s="135"/>
      <c r="V34" s="137"/>
      <c r="W34" s="135"/>
      <c r="X34" s="135"/>
      <c r="Y34" s="136"/>
      <c r="Z34" s="135"/>
      <c r="AA34" s="135"/>
      <c r="AB34" s="135"/>
      <c r="AC34" s="135"/>
      <c r="AD34" s="137"/>
      <c r="AE34" s="135"/>
      <c r="AF34" s="135"/>
      <c r="AG34" s="136"/>
      <c r="AH34" s="135"/>
      <c r="AI34" s="135"/>
      <c r="AJ34" s="135"/>
      <c r="AK34" s="135"/>
      <c r="AL34" s="137"/>
      <c r="AM34" s="135"/>
      <c r="AN34" s="135"/>
      <c r="AO34" s="136"/>
      <c r="AP34" s="135"/>
      <c r="AQ34" s="135"/>
      <c r="AR34" s="135"/>
      <c r="AS34" s="135"/>
      <c r="AT34" s="137"/>
      <c r="AU34" s="135"/>
      <c r="AV34" s="135"/>
      <c r="AW34" s="136"/>
      <c r="AX34" s="135"/>
      <c r="AY34" s="135"/>
      <c r="AZ34" s="135"/>
      <c r="BA34" s="135"/>
      <c r="BB34" s="137"/>
      <c r="BC34" s="135"/>
      <c r="BD34" s="135"/>
      <c r="BE34" s="136"/>
      <c r="BF34" s="135"/>
      <c r="BG34" s="135"/>
      <c r="BH34" s="135"/>
      <c r="BI34" s="135"/>
      <c r="BJ34" s="137"/>
      <c r="BK34" s="135"/>
      <c r="BL34" s="135"/>
      <c r="BM34" s="136"/>
      <c r="BN34" s="135"/>
      <c r="BO34" s="135"/>
      <c r="BP34" s="135"/>
      <c r="BQ34" s="135"/>
      <c r="BR34" s="137"/>
      <c r="BS34" s="135"/>
      <c r="BT34" s="135"/>
      <c r="BU34" s="136"/>
      <c r="BV34" s="135"/>
      <c r="BW34" s="135"/>
      <c r="BX34" s="135"/>
      <c r="BY34" s="135"/>
      <c r="BZ34" s="137"/>
      <c r="CA34" s="135"/>
      <c r="CB34" s="135"/>
      <c r="CC34" s="136"/>
      <c r="CD34" s="169"/>
      <c r="CE34" s="169"/>
      <c r="CF34" s="169"/>
      <c r="CG34" s="169"/>
      <c r="CH34" s="170"/>
      <c r="CI34" s="169"/>
      <c r="CJ34" s="169"/>
      <c r="CK34" s="346"/>
      <c r="CL34" s="914"/>
      <c r="CM34" s="914"/>
      <c r="CN34" s="914"/>
      <c r="CO34" s="935"/>
      <c r="CP34" s="914"/>
      <c r="CQ34" s="914"/>
      <c r="CR34" s="914"/>
      <c r="CS34" s="935"/>
      <c r="CT34" s="1121">
        <f t="shared" ref="CT34:DE34" si="12">+CT24/CT8</f>
        <v>0.21676646706586827</v>
      </c>
      <c r="CU34" s="1121">
        <f t="shared" si="12"/>
        <v>0.22452830188679246</v>
      </c>
      <c r="CV34" s="1121">
        <f t="shared" si="12"/>
        <v>0.22497347010965688</v>
      </c>
      <c r="CW34" s="935">
        <f t="shared" si="12"/>
        <v>0.22577854671280276</v>
      </c>
      <c r="CX34" s="1121">
        <f t="shared" si="12"/>
        <v>0.22687094873305833</v>
      </c>
      <c r="CY34" s="1121">
        <f t="shared" si="12"/>
        <v>0.2339734920205572</v>
      </c>
      <c r="CZ34" s="1121">
        <f t="shared" si="12"/>
        <v>0.2360959651035987</v>
      </c>
      <c r="DA34" s="935">
        <f t="shared" si="12"/>
        <v>0.22361874836344592</v>
      </c>
      <c r="DB34" s="1121">
        <f t="shared" si="12"/>
        <v>0.21568627450980393</v>
      </c>
      <c r="DC34" s="1121">
        <f t="shared" si="12"/>
        <v>0.22059635560463833</v>
      </c>
      <c r="DD34" s="1121">
        <f t="shared" si="12"/>
        <v>0.23353293413173654</v>
      </c>
      <c r="DE34" s="1121">
        <f t="shared" si="12"/>
        <v>0.24099589074208363</v>
      </c>
      <c r="DF34" s="1345">
        <f t="shared" si="11"/>
        <v>0.23145621433887373</v>
      </c>
      <c r="DG34" s="1396">
        <f t="shared" si="11"/>
        <v>0.23206547905633124</v>
      </c>
      <c r="DH34" s="1396">
        <f t="shared" si="9"/>
        <v>0.32693266832917706</v>
      </c>
      <c r="DI34" s="1396">
        <f t="shared" si="9"/>
        <v>0.23122907699665232</v>
      </c>
    </row>
    <row r="35" spans="1:113">
      <c r="A35" s="201" t="s">
        <v>39</v>
      </c>
      <c r="B35" s="137"/>
      <c r="C35" s="135"/>
      <c r="D35" s="135"/>
      <c r="E35" s="136"/>
      <c r="F35" s="137"/>
      <c r="G35" s="135"/>
      <c r="H35" s="135"/>
      <c r="I35" s="136"/>
      <c r="J35" s="135"/>
      <c r="K35" s="135"/>
      <c r="L35" s="135"/>
      <c r="M35" s="135"/>
      <c r="N35" s="137"/>
      <c r="O35" s="135"/>
      <c r="P35" s="135"/>
      <c r="Q35" s="136"/>
      <c r="R35" s="135"/>
      <c r="S35" s="135"/>
      <c r="T35" s="135"/>
      <c r="U35" s="135"/>
      <c r="V35" s="137"/>
      <c r="W35" s="135"/>
      <c r="X35" s="135"/>
      <c r="Y35" s="136"/>
      <c r="Z35" s="135"/>
      <c r="AA35" s="135"/>
      <c r="AB35" s="135"/>
      <c r="AC35" s="135"/>
      <c r="AD35" s="137"/>
      <c r="AE35" s="135"/>
      <c r="AF35" s="135"/>
      <c r="AG35" s="136"/>
      <c r="AH35" s="135"/>
      <c r="AI35" s="135"/>
      <c r="AJ35" s="135"/>
      <c r="AK35" s="135"/>
      <c r="AL35" s="137"/>
      <c r="AM35" s="135"/>
      <c r="AN35" s="135"/>
      <c r="AO35" s="136"/>
      <c r="AP35" s="135"/>
      <c r="AQ35" s="135"/>
      <c r="AR35" s="135"/>
      <c r="AS35" s="135"/>
      <c r="AT35" s="137"/>
      <c r="AU35" s="135"/>
      <c r="AV35" s="135"/>
      <c r="AW35" s="136"/>
      <c r="AX35" s="135"/>
      <c r="AY35" s="135"/>
      <c r="AZ35" s="135"/>
      <c r="BA35" s="135"/>
      <c r="BB35" s="137"/>
      <c r="BC35" s="135"/>
      <c r="BD35" s="135"/>
      <c r="BE35" s="136"/>
      <c r="BF35" s="135"/>
      <c r="BG35" s="135"/>
      <c r="BH35" s="135"/>
      <c r="BI35" s="135"/>
      <c r="BJ35" s="137"/>
      <c r="BK35" s="135"/>
      <c r="BL35" s="135"/>
      <c r="BM35" s="136"/>
      <c r="BN35" s="135"/>
      <c r="BO35" s="135"/>
      <c r="BP35" s="135"/>
      <c r="BQ35" s="135"/>
      <c r="BR35" s="137"/>
      <c r="BS35" s="135"/>
      <c r="BT35" s="135"/>
      <c r="BU35" s="136"/>
      <c r="BV35" s="135"/>
      <c r="BW35" s="135"/>
      <c r="BX35" s="135"/>
      <c r="BY35" s="135"/>
      <c r="BZ35" s="137"/>
      <c r="CA35" s="135"/>
      <c r="CB35" s="135"/>
      <c r="CC35" s="136"/>
      <c r="CD35" s="169"/>
      <c r="CE35" s="169"/>
      <c r="CF35" s="169"/>
      <c r="CG35" s="169"/>
      <c r="CH35" s="170"/>
      <c r="CI35" s="169"/>
      <c r="CJ35" s="169"/>
      <c r="CK35" s="346"/>
      <c r="CL35" s="914"/>
      <c r="CM35" s="914"/>
      <c r="CN35" s="914"/>
      <c r="CO35" s="935"/>
      <c r="CP35" s="914"/>
      <c r="CQ35" s="914"/>
      <c r="CR35" s="914"/>
      <c r="CS35" s="935"/>
      <c r="CT35" s="1121">
        <f t="shared" ref="CT35:DE35" si="13">+CT25/CT9</f>
        <v>0.17133258678611421</v>
      </c>
      <c r="CU35" s="1121">
        <f t="shared" si="13"/>
        <v>0.18058161350844279</v>
      </c>
      <c r="CV35" s="1121">
        <f t="shared" si="13"/>
        <v>0.13273375717165453</v>
      </c>
      <c r="CW35" s="935">
        <f t="shared" si="13"/>
        <v>0.1849894291754757</v>
      </c>
      <c r="CX35" s="1121">
        <f t="shared" si="13"/>
        <v>0.18886915334517465</v>
      </c>
      <c r="CY35" s="1121">
        <f t="shared" si="13"/>
        <v>0.18311499272197962</v>
      </c>
      <c r="CZ35" s="1121">
        <f t="shared" si="13"/>
        <v>0.19996914056472767</v>
      </c>
      <c r="DA35" s="935">
        <f t="shared" si="13"/>
        <v>0.17734065263799939</v>
      </c>
      <c r="DB35" s="1121">
        <f t="shared" si="13"/>
        <v>0.150976290097629</v>
      </c>
      <c r="DC35" s="1121">
        <f t="shared" si="13"/>
        <v>0.16998693664271719</v>
      </c>
      <c r="DD35" s="1121">
        <f t="shared" si="13"/>
        <v>0.18721828718609143</v>
      </c>
      <c r="DE35" s="1121">
        <f t="shared" si="13"/>
        <v>0.20011476115334959</v>
      </c>
      <c r="DF35" s="1345">
        <f t="shared" si="11"/>
        <v>0.19776227840743971</v>
      </c>
      <c r="DG35" s="1396">
        <f t="shared" si="11"/>
        <v>0.19756881374877741</v>
      </c>
      <c r="DH35" s="1396">
        <f t="shared" si="9"/>
        <v>0.20236087689713322</v>
      </c>
      <c r="DI35" s="1396">
        <f t="shared" si="9"/>
        <v>0.20334540007489701</v>
      </c>
    </row>
    <row r="36" spans="1:113">
      <c r="A36" s="201" t="s">
        <v>454</v>
      </c>
      <c r="B36" s="137"/>
      <c r="C36" s="135"/>
      <c r="D36" s="135"/>
      <c r="E36" s="136"/>
      <c r="F36" s="137"/>
      <c r="G36" s="135"/>
      <c r="H36" s="135"/>
      <c r="I36" s="136"/>
      <c r="J36" s="135"/>
      <c r="K36" s="135"/>
      <c r="L36" s="135"/>
      <c r="M36" s="135"/>
      <c r="N36" s="137"/>
      <c r="O36" s="135"/>
      <c r="P36" s="135"/>
      <c r="Q36" s="136"/>
      <c r="R36" s="135"/>
      <c r="S36" s="135"/>
      <c r="T36" s="135"/>
      <c r="U36" s="135"/>
      <c r="V36" s="137"/>
      <c r="W36" s="135"/>
      <c r="X36" s="135"/>
      <c r="Y36" s="136"/>
      <c r="Z36" s="135"/>
      <c r="AA36" s="135"/>
      <c r="AB36" s="135"/>
      <c r="AC36" s="135"/>
      <c r="AD36" s="137"/>
      <c r="AE36" s="135"/>
      <c r="AF36" s="135"/>
      <c r="AG36" s="136"/>
      <c r="AH36" s="135"/>
      <c r="AI36" s="135"/>
      <c r="AJ36" s="135"/>
      <c r="AK36" s="135"/>
      <c r="AL36" s="137"/>
      <c r="AM36" s="135"/>
      <c r="AN36" s="135"/>
      <c r="AO36" s="136"/>
      <c r="AP36" s="135"/>
      <c r="AQ36" s="135"/>
      <c r="AR36" s="135"/>
      <c r="AS36" s="135"/>
      <c r="AT36" s="137"/>
      <c r="AU36" s="135"/>
      <c r="AV36" s="135"/>
      <c r="AW36" s="136"/>
      <c r="AX36" s="135"/>
      <c r="AY36" s="135"/>
      <c r="AZ36" s="135"/>
      <c r="BA36" s="135"/>
      <c r="BB36" s="137"/>
      <c r="BC36" s="135"/>
      <c r="BD36" s="135"/>
      <c r="BE36" s="136"/>
      <c r="BF36" s="135"/>
      <c r="BG36" s="135"/>
      <c r="BH36" s="135"/>
      <c r="BI36" s="135"/>
      <c r="BJ36" s="137"/>
      <c r="BK36" s="135"/>
      <c r="BL36" s="135"/>
      <c r="BM36" s="136"/>
      <c r="BN36" s="135"/>
      <c r="BO36" s="135"/>
      <c r="BP36" s="135"/>
      <c r="BQ36" s="135"/>
      <c r="BR36" s="137"/>
      <c r="BS36" s="135"/>
      <c r="BT36" s="135"/>
      <c r="BU36" s="136"/>
      <c r="BV36" s="135"/>
      <c r="BW36" s="135"/>
      <c r="BX36" s="135"/>
      <c r="BY36" s="135"/>
      <c r="BZ36" s="137"/>
      <c r="CA36" s="135"/>
      <c r="CB36" s="135"/>
      <c r="CC36" s="136"/>
      <c r="CD36" s="171"/>
      <c r="CE36" s="171"/>
      <c r="CF36" s="171"/>
      <c r="CG36" s="171"/>
      <c r="CH36" s="172"/>
      <c r="CI36" s="171"/>
      <c r="CJ36" s="171"/>
      <c r="CK36" s="347"/>
      <c r="CL36" s="915"/>
      <c r="CM36" s="915"/>
      <c r="CN36" s="915"/>
      <c r="CO36" s="936"/>
      <c r="CP36" s="915"/>
      <c r="CQ36" s="915"/>
      <c r="CR36" s="915"/>
      <c r="CS36" s="936"/>
      <c r="CT36" s="1122">
        <f t="shared" ref="CT36:DE36" si="14">+CT26/CT10</f>
        <v>0.1210494931425164</v>
      </c>
      <c r="CU36" s="1122">
        <f t="shared" si="14"/>
        <v>0.13397246804326451</v>
      </c>
      <c r="CV36" s="1122">
        <f t="shared" si="14"/>
        <v>0.1143011917659805</v>
      </c>
      <c r="CW36" s="936">
        <f t="shared" si="14"/>
        <v>0.10896551724137932</v>
      </c>
      <c r="CX36" s="1122">
        <f t="shared" si="14"/>
        <v>0.15738831615120275</v>
      </c>
      <c r="CY36" s="1122">
        <f t="shared" si="14"/>
        <v>0.13195302843016068</v>
      </c>
      <c r="CZ36" s="1122">
        <f t="shared" si="14"/>
        <v>0.17872340425531916</v>
      </c>
      <c r="DA36" s="936">
        <f t="shared" si="14"/>
        <v>0.15527310202679492</v>
      </c>
      <c r="DB36" s="1122">
        <f t="shared" si="14"/>
        <v>0.15011037527593818</v>
      </c>
      <c r="DC36" s="1122">
        <f t="shared" si="14"/>
        <v>0.15910585141354372</v>
      </c>
      <c r="DD36" s="1122">
        <f t="shared" si="14"/>
        <v>0.15163796014859846</v>
      </c>
      <c r="DE36" s="1122">
        <f t="shared" si="14"/>
        <v>0.13927757891311421</v>
      </c>
      <c r="DF36" s="1345">
        <f t="shared" si="11"/>
        <v>0.16367642429965376</v>
      </c>
      <c r="DG36" s="1397">
        <f t="shared" si="11"/>
        <v>0.17620137299771166</v>
      </c>
      <c r="DH36" s="1397">
        <f t="shared" si="9"/>
        <v>0.16440049443757726</v>
      </c>
      <c r="DI36" s="1397">
        <f t="shared" si="9"/>
        <v>0.14054540005993407</v>
      </c>
    </row>
    <row r="37" spans="1:113">
      <c r="A37" s="145"/>
      <c r="B37" s="143"/>
      <c r="C37" s="144"/>
      <c r="D37" s="144"/>
      <c r="E37" s="145"/>
      <c r="F37" s="143"/>
      <c r="G37" s="144"/>
      <c r="H37" s="144"/>
      <c r="I37" s="145"/>
      <c r="J37" s="144"/>
      <c r="K37" s="144"/>
      <c r="L37" s="144"/>
      <c r="M37" s="144"/>
      <c r="N37" s="143"/>
      <c r="O37" s="144"/>
      <c r="P37" s="144"/>
      <c r="Q37" s="145"/>
      <c r="R37" s="144"/>
      <c r="S37" s="144"/>
      <c r="T37" s="144"/>
      <c r="U37" s="144"/>
      <c r="V37" s="143"/>
      <c r="W37" s="144"/>
      <c r="X37" s="144"/>
      <c r="Y37" s="145"/>
      <c r="Z37" s="144"/>
      <c r="AA37" s="144"/>
      <c r="AB37" s="144"/>
      <c r="AC37" s="144"/>
      <c r="AD37" s="143"/>
      <c r="AE37" s="144"/>
      <c r="AF37" s="144"/>
      <c r="AG37" s="145"/>
      <c r="AH37" s="144"/>
      <c r="AI37" s="144"/>
      <c r="AJ37" s="144"/>
      <c r="AK37" s="144"/>
      <c r="AL37" s="143"/>
      <c r="AM37" s="144"/>
      <c r="AN37" s="144"/>
      <c r="AO37" s="145"/>
      <c r="AP37" s="144"/>
      <c r="AQ37" s="144"/>
      <c r="AR37" s="144"/>
      <c r="AS37" s="144"/>
      <c r="AT37" s="143"/>
      <c r="AU37" s="144"/>
      <c r="AV37" s="144"/>
      <c r="AW37" s="145"/>
      <c r="AX37" s="144"/>
      <c r="AY37" s="144"/>
      <c r="AZ37" s="144"/>
      <c r="BA37" s="144"/>
      <c r="BB37" s="143"/>
      <c r="BC37" s="144"/>
      <c r="BD37" s="144"/>
      <c r="BE37" s="145"/>
      <c r="BF37" s="144"/>
      <c r="BG37" s="144"/>
      <c r="BH37" s="144"/>
      <c r="BI37" s="144"/>
      <c r="BJ37" s="143"/>
      <c r="BK37" s="144"/>
      <c r="BL37" s="144"/>
      <c r="BM37" s="145"/>
      <c r="BN37" s="144"/>
      <c r="BO37" s="144"/>
      <c r="BP37" s="144"/>
      <c r="BQ37" s="144"/>
      <c r="BR37" s="143"/>
      <c r="BS37" s="144"/>
      <c r="BT37" s="144"/>
      <c r="BU37" s="145"/>
      <c r="BV37" s="144"/>
      <c r="BW37" s="144"/>
      <c r="BX37" s="144"/>
      <c r="BY37" s="144"/>
      <c r="BZ37" s="143"/>
      <c r="CA37" s="144"/>
      <c r="CB37" s="144"/>
      <c r="CC37" s="145"/>
      <c r="CD37" s="173"/>
      <c r="CE37" s="173"/>
      <c r="CF37" s="173"/>
      <c r="CG37" s="173"/>
      <c r="CH37" s="174"/>
      <c r="CI37" s="173"/>
      <c r="CJ37" s="173"/>
      <c r="CK37" s="348"/>
      <c r="CL37" s="916"/>
      <c r="CM37" s="916"/>
      <c r="CN37" s="916"/>
      <c r="CO37" s="937"/>
      <c r="CP37" s="916"/>
      <c r="CQ37" s="916"/>
      <c r="CR37" s="916"/>
      <c r="CS37" s="937"/>
      <c r="CT37" s="1123"/>
      <c r="CU37" s="1123"/>
      <c r="CV37" s="1123"/>
      <c r="CW37" s="937"/>
      <c r="CX37" s="1123"/>
      <c r="CY37" s="1123"/>
      <c r="CZ37" s="1123"/>
      <c r="DA37" s="937"/>
      <c r="DB37" s="1123"/>
      <c r="DC37" s="1123"/>
      <c r="DD37" s="1123"/>
      <c r="DE37" s="1123"/>
      <c r="DF37" s="1304"/>
      <c r="DG37" s="1123"/>
      <c r="DH37" s="1123"/>
      <c r="DI37" s="1123"/>
    </row>
    <row r="38" spans="1:113">
      <c r="A38" s="150" t="s">
        <v>54</v>
      </c>
      <c r="B38" s="137"/>
      <c r="C38" s="135"/>
      <c r="D38" s="135"/>
      <c r="E38" s="136"/>
      <c r="F38" s="137"/>
      <c r="G38" s="135"/>
      <c r="H38" s="135"/>
      <c r="I38" s="136"/>
      <c r="J38" s="135"/>
      <c r="K38" s="135"/>
      <c r="L38" s="135"/>
      <c r="M38" s="135"/>
      <c r="N38" s="137"/>
      <c r="O38" s="135"/>
      <c r="P38" s="135"/>
      <c r="Q38" s="136"/>
      <c r="R38" s="135"/>
      <c r="S38" s="135"/>
      <c r="T38" s="135"/>
      <c r="U38" s="135"/>
      <c r="V38" s="137"/>
      <c r="W38" s="135"/>
      <c r="X38" s="135"/>
      <c r="Y38" s="136"/>
      <c r="Z38" s="135"/>
      <c r="AA38" s="135"/>
      <c r="AB38" s="135"/>
      <c r="AC38" s="135"/>
      <c r="AD38" s="137"/>
      <c r="AE38" s="135"/>
      <c r="AF38" s="135"/>
      <c r="AG38" s="136"/>
      <c r="AH38" s="135"/>
      <c r="AI38" s="135"/>
      <c r="AJ38" s="135"/>
      <c r="AK38" s="135"/>
      <c r="AL38" s="137"/>
      <c r="AM38" s="135"/>
      <c r="AN38" s="135"/>
      <c r="AO38" s="136"/>
      <c r="AP38" s="135"/>
      <c r="AQ38" s="135"/>
      <c r="AR38" s="135"/>
      <c r="AS38" s="135"/>
      <c r="AT38" s="137"/>
      <c r="AU38" s="135"/>
      <c r="AV38" s="135"/>
      <c r="AW38" s="136"/>
      <c r="AX38" s="135"/>
      <c r="AY38" s="135"/>
      <c r="AZ38" s="135"/>
      <c r="BA38" s="135"/>
      <c r="BB38" s="137"/>
      <c r="BC38" s="135"/>
      <c r="BD38" s="135"/>
      <c r="BE38" s="136"/>
      <c r="BF38" s="135"/>
      <c r="BG38" s="135"/>
      <c r="BH38" s="135"/>
      <c r="BI38" s="135"/>
      <c r="BJ38" s="137"/>
      <c r="BK38" s="135"/>
      <c r="BL38" s="135"/>
      <c r="BM38" s="136"/>
      <c r="BN38" s="135"/>
      <c r="BO38" s="135"/>
      <c r="BP38" s="135"/>
      <c r="BQ38" s="135"/>
      <c r="BR38" s="137"/>
      <c r="BS38" s="135"/>
      <c r="BT38" s="135"/>
      <c r="BU38" s="136"/>
      <c r="BV38" s="135"/>
      <c r="BW38" s="135"/>
      <c r="BX38" s="135"/>
      <c r="BY38" s="135"/>
      <c r="BZ38" s="137"/>
      <c r="CA38" s="135"/>
      <c r="CB38" s="135"/>
      <c r="CC38" s="136"/>
      <c r="CD38" s="158"/>
      <c r="CE38" s="158"/>
      <c r="CF38" s="158"/>
      <c r="CG38" s="158"/>
      <c r="CH38" s="159"/>
      <c r="CI38" s="158"/>
      <c r="CJ38" s="158"/>
      <c r="CK38" s="349"/>
      <c r="CL38" s="903"/>
      <c r="CM38" s="903"/>
      <c r="CN38" s="903"/>
      <c r="CO38" s="907"/>
      <c r="CP38" s="903"/>
      <c r="CQ38" s="903"/>
      <c r="CR38" s="903"/>
      <c r="CS38" s="907"/>
      <c r="CT38" s="1111">
        <f t="shared" ref="CT38:DC38" si="15">+CT29/CT12</f>
        <v>0.17551229986463146</v>
      </c>
      <c r="CU38" s="1111">
        <f t="shared" si="15"/>
        <v>0.18584032893609731</v>
      </c>
      <c r="CV38" s="1111">
        <f t="shared" si="15"/>
        <v>0.17571004662992792</v>
      </c>
      <c r="CW38" s="907">
        <f t="shared" si="15"/>
        <v>0.18813091482649844</v>
      </c>
      <c r="CX38" s="1111">
        <f t="shared" si="15"/>
        <v>0.18896355971114914</v>
      </c>
      <c r="CY38" s="1111">
        <f t="shared" si="15"/>
        <v>0.20094854728787215</v>
      </c>
      <c r="CZ38" s="1111">
        <f t="shared" si="15"/>
        <v>0.21350613915416097</v>
      </c>
      <c r="DA38" s="907">
        <f t="shared" si="15"/>
        <v>0.1952565692116946</v>
      </c>
      <c r="DB38" s="1111">
        <f t="shared" si="15"/>
        <v>0.18572128446087383</v>
      </c>
      <c r="DC38" s="1111">
        <f t="shared" si="15"/>
        <v>0.19413800122124975</v>
      </c>
      <c r="DD38" s="1111">
        <f t="shared" ref="DD38:DI38" si="16">+DD29/DD12</f>
        <v>0.19633943427620631</v>
      </c>
      <c r="DE38" s="1111">
        <f t="shared" si="16"/>
        <v>0.20301807334620109</v>
      </c>
      <c r="DF38" s="1346">
        <f t="shared" si="16"/>
        <v>0.20376779534020767</v>
      </c>
      <c r="DG38" s="1398">
        <f t="shared" si="16"/>
        <v>0.20626937650706165</v>
      </c>
      <c r="DH38" s="1398">
        <f t="shared" si="16"/>
        <v>0.21993754166812871</v>
      </c>
      <c r="DI38" s="1398">
        <f t="shared" si="16"/>
        <v>0.20194394945731411</v>
      </c>
    </row>
    <row r="39" spans="1:113">
      <c r="A39" s="201"/>
      <c r="B39" s="137"/>
      <c r="C39" s="135"/>
      <c r="D39" s="135"/>
      <c r="E39" s="136"/>
      <c r="F39" s="137"/>
      <c r="G39" s="135"/>
      <c r="H39" s="135"/>
      <c r="I39" s="136"/>
      <c r="J39" s="135"/>
      <c r="K39" s="135"/>
      <c r="L39" s="135"/>
      <c r="M39" s="135"/>
      <c r="N39" s="137"/>
      <c r="O39" s="135"/>
      <c r="P39" s="135"/>
      <c r="Q39" s="136"/>
      <c r="R39" s="135"/>
      <c r="S39" s="135"/>
      <c r="T39" s="135"/>
      <c r="U39" s="135"/>
      <c r="V39" s="137"/>
      <c r="W39" s="135"/>
      <c r="X39" s="135"/>
      <c r="Y39" s="136"/>
      <c r="Z39" s="135"/>
      <c r="AA39" s="135"/>
      <c r="AB39" s="135"/>
      <c r="AC39" s="135"/>
      <c r="AD39" s="137"/>
      <c r="AE39" s="135"/>
      <c r="AF39" s="135"/>
      <c r="AG39" s="136"/>
      <c r="AH39" s="135"/>
      <c r="AI39" s="135"/>
      <c r="AJ39" s="135"/>
      <c r="AK39" s="135"/>
      <c r="AL39" s="137"/>
      <c r="AM39" s="135"/>
      <c r="AN39" s="135"/>
      <c r="AO39" s="136"/>
      <c r="AP39" s="135"/>
      <c r="AQ39" s="135"/>
      <c r="AR39" s="135"/>
      <c r="AS39" s="135"/>
      <c r="AT39" s="137"/>
      <c r="AU39" s="135"/>
      <c r="AV39" s="135"/>
      <c r="AW39" s="136"/>
      <c r="AX39" s="135"/>
      <c r="AY39" s="135"/>
      <c r="AZ39" s="135"/>
      <c r="BA39" s="135"/>
      <c r="BB39" s="137"/>
      <c r="BC39" s="135"/>
      <c r="BD39" s="135"/>
      <c r="BE39" s="136"/>
      <c r="BF39" s="135"/>
      <c r="BG39" s="135"/>
      <c r="BH39" s="135"/>
      <c r="BI39" s="135"/>
      <c r="BJ39" s="137"/>
      <c r="BK39" s="135"/>
      <c r="BL39" s="135"/>
      <c r="BM39" s="136"/>
      <c r="BN39" s="135"/>
      <c r="BO39" s="135"/>
      <c r="BP39" s="135"/>
      <c r="BQ39" s="135"/>
      <c r="BR39" s="137"/>
      <c r="BS39" s="135"/>
      <c r="BT39" s="135"/>
      <c r="BU39" s="136"/>
      <c r="BV39" s="135"/>
      <c r="BW39" s="135"/>
      <c r="BX39" s="135"/>
      <c r="BY39" s="135"/>
      <c r="BZ39" s="137"/>
      <c r="CA39" s="135"/>
      <c r="CB39" s="135"/>
      <c r="CC39" s="136"/>
      <c r="CD39" s="158"/>
      <c r="CE39" s="158"/>
      <c r="CF39" s="158"/>
      <c r="CG39" s="158"/>
      <c r="CH39" s="159"/>
      <c r="CI39" s="158"/>
      <c r="CJ39" s="99"/>
      <c r="CK39" s="340"/>
      <c r="CL39" s="903"/>
      <c r="CM39" s="903"/>
      <c r="CN39" s="903"/>
      <c r="CO39" s="907"/>
      <c r="CP39" s="903"/>
      <c r="CQ39" s="903"/>
      <c r="CR39" s="903"/>
      <c r="CS39" s="907"/>
      <c r="CT39" s="1111"/>
      <c r="CU39" s="1111"/>
      <c r="CV39" s="1111"/>
      <c r="CW39" s="907"/>
      <c r="CX39" s="1111"/>
      <c r="CY39" s="1111"/>
      <c r="CZ39" s="1111"/>
      <c r="DA39" s="907"/>
      <c r="DB39" s="1111"/>
      <c r="DC39" s="1111"/>
      <c r="DD39" s="1111"/>
      <c r="DE39" s="1111"/>
      <c r="DF39" s="1298"/>
      <c r="DG39" s="1111"/>
      <c r="DH39" s="1111"/>
      <c r="DI39" s="1111"/>
    </row>
    <row r="40" spans="1:113">
      <c r="A40" s="202" t="s">
        <v>55</v>
      </c>
      <c r="B40" s="143"/>
      <c r="C40" s="144"/>
      <c r="D40" s="144"/>
      <c r="E40" s="145"/>
      <c r="F40" s="143"/>
      <c r="G40" s="144"/>
      <c r="H40" s="144"/>
      <c r="I40" s="145"/>
      <c r="J40" s="144"/>
      <c r="K40" s="144"/>
      <c r="L40" s="144"/>
      <c r="M40" s="144"/>
      <c r="N40" s="143"/>
      <c r="O40" s="144"/>
      <c r="P40" s="144"/>
      <c r="Q40" s="145"/>
      <c r="R40" s="144"/>
      <c r="S40" s="144"/>
      <c r="T40" s="144"/>
      <c r="U40" s="144"/>
      <c r="V40" s="143"/>
      <c r="W40" s="144"/>
      <c r="X40" s="144"/>
      <c r="Y40" s="145"/>
      <c r="Z40" s="144"/>
      <c r="AA40" s="144"/>
      <c r="AB40" s="144"/>
      <c r="AC40" s="144"/>
      <c r="AD40" s="143"/>
      <c r="AE40" s="144"/>
      <c r="AF40" s="144"/>
      <c r="AG40" s="145"/>
      <c r="AH40" s="144"/>
      <c r="AI40" s="144"/>
      <c r="AJ40" s="144"/>
      <c r="AK40" s="144"/>
      <c r="AL40" s="143"/>
      <c r="AM40" s="144"/>
      <c r="AN40" s="144"/>
      <c r="AO40" s="145"/>
      <c r="AP40" s="144"/>
      <c r="AQ40" s="144"/>
      <c r="AR40" s="144"/>
      <c r="AS40" s="144"/>
      <c r="AT40" s="143"/>
      <c r="AU40" s="144"/>
      <c r="AV40" s="144"/>
      <c r="AW40" s="145"/>
      <c r="AX40" s="144"/>
      <c r="AY40" s="144"/>
      <c r="AZ40" s="144"/>
      <c r="BA40" s="144"/>
      <c r="BB40" s="143"/>
      <c r="BC40" s="144"/>
      <c r="BD40" s="144"/>
      <c r="BE40" s="145"/>
      <c r="BF40" s="144"/>
      <c r="BG40" s="144"/>
      <c r="BH40" s="144"/>
      <c r="BI40" s="144"/>
      <c r="BJ40" s="143"/>
      <c r="BK40" s="144"/>
      <c r="BL40" s="144"/>
      <c r="BM40" s="145"/>
      <c r="BN40" s="144"/>
      <c r="BO40" s="144"/>
      <c r="BP40" s="144"/>
      <c r="BQ40" s="144"/>
      <c r="BR40" s="143"/>
      <c r="BS40" s="144"/>
      <c r="BT40" s="144"/>
      <c r="BU40" s="145"/>
      <c r="BV40" s="144"/>
      <c r="BW40" s="144"/>
      <c r="BX40" s="144"/>
      <c r="BY40" s="144"/>
      <c r="BZ40" s="143"/>
      <c r="CA40" s="144"/>
      <c r="CB40" s="144"/>
      <c r="CC40" s="145"/>
      <c r="CD40" s="146"/>
      <c r="CE40" s="146"/>
      <c r="CF40" s="146"/>
      <c r="CG40" s="146"/>
      <c r="CH40" s="147"/>
      <c r="CI40" s="146"/>
      <c r="CJ40" s="217"/>
      <c r="CK40" s="336"/>
      <c r="CL40" s="911"/>
      <c r="CM40" s="911"/>
      <c r="CN40" s="911"/>
      <c r="CO40" s="932"/>
      <c r="CP40" s="911"/>
      <c r="CQ40" s="911"/>
      <c r="CR40" s="911"/>
      <c r="CS40" s="932"/>
      <c r="CT40" s="1118">
        <v>-158</v>
      </c>
      <c r="CU40" s="1118">
        <v>-165</v>
      </c>
      <c r="CV40" s="1118">
        <v>-266</v>
      </c>
      <c r="CW40" s="932">
        <v>-335</v>
      </c>
      <c r="CX40" s="1118">
        <v>-229</v>
      </c>
      <c r="CY40" s="1118">
        <v>-220</v>
      </c>
      <c r="CZ40" s="1118">
        <v>-270</v>
      </c>
      <c r="DA40" s="932">
        <v>-178</v>
      </c>
      <c r="DB40" s="1118">
        <v>-181</v>
      </c>
      <c r="DC40" s="1118">
        <v>-341</v>
      </c>
      <c r="DD40" s="1118">
        <v>-304</v>
      </c>
      <c r="DE40" s="1118">
        <v>-167</v>
      </c>
      <c r="DF40" s="648">
        <v>-215</v>
      </c>
      <c r="DG40" s="1118">
        <v>-368</v>
      </c>
      <c r="DH40" s="1118">
        <v>-201</v>
      </c>
      <c r="DI40" s="1102">
        <v>-287</v>
      </c>
    </row>
    <row r="41" spans="1:113" hidden="1" outlineLevel="1">
      <c r="A41" s="201" t="s">
        <v>56</v>
      </c>
      <c r="B41" s="137"/>
      <c r="C41" s="135"/>
      <c r="D41" s="135"/>
      <c r="E41" s="136"/>
      <c r="F41" s="137"/>
      <c r="G41" s="135"/>
      <c r="H41" s="135"/>
      <c r="I41" s="136"/>
      <c r="J41" s="135"/>
      <c r="K41" s="135"/>
      <c r="L41" s="135"/>
      <c r="M41" s="135"/>
      <c r="N41" s="137"/>
      <c r="O41" s="135"/>
      <c r="P41" s="135"/>
      <c r="Q41" s="136"/>
      <c r="R41" s="135"/>
      <c r="S41" s="135"/>
      <c r="T41" s="135"/>
      <c r="U41" s="135"/>
      <c r="V41" s="137"/>
      <c r="W41" s="135"/>
      <c r="X41" s="135"/>
      <c r="Y41" s="136"/>
      <c r="Z41" s="135"/>
      <c r="AA41" s="135"/>
      <c r="AB41" s="135"/>
      <c r="AC41" s="135"/>
      <c r="AD41" s="137"/>
      <c r="AE41" s="135"/>
      <c r="AF41" s="135"/>
      <c r="AG41" s="136"/>
      <c r="AH41" s="135"/>
      <c r="AI41" s="135"/>
      <c r="AJ41" s="135"/>
      <c r="AK41" s="135"/>
      <c r="AL41" s="137"/>
      <c r="AM41" s="135"/>
      <c r="AN41" s="135"/>
      <c r="AO41" s="136"/>
      <c r="AP41" s="135"/>
      <c r="AQ41" s="135"/>
      <c r="AR41" s="135"/>
      <c r="AS41" s="135"/>
      <c r="AT41" s="137"/>
      <c r="AU41" s="135"/>
      <c r="AV41" s="135"/>
      <c r="AW41" s="136"/>
      <c r="AX41" s="135"/>
      <c r="AY41" s="135"/>
      <c r="AZ41" s="135"/>
      <c r="BA41" s="135"/>
      <c r="BB41" s="137"/>
      <c r="BC41" s="135"/>
      <c r="BD41" s="135"/>
      <c r="BE41" s="136"/>
      <c r="BF41" s="135"/>
      <c r="BG41" s="135"/>
      <c r="BH41" s="135"/>
      <c r="BI41" s="135"/>
      <c r="BJ41" s="137"/>
      <c r="BK41" s="135"/>
      <c r="BL41" s="135"/>
      <c r="BM41" s="136"/>
      <c r="BN41" s="135"/>
      <c r="BO41" s="135"/>
      <c r="BP41" s="135"/>
      <c r="BQ41" s="135"/>
      <c r="BR41" s="137"/>
      <c r="BS41" s="135"/>
      <c r="BT41" s="135"/>
      <c r="BU41" s="136"/>
      <c r="BV41" s="135"/>
      <c r="BW41" s="135"/>
      <c r="BX41" s="135"/>
      <c r="BY41" s="135"/>
      <c r="BZ41" s="137"/>
      <c r="CA41" s="135"/>
      <c r="CB41" s="135"/>
      <c r="CC41" s="136"/>
      <c r="CD41" s="140"/>
      <c r="CE41" s="140"/>
      <c r="CF41" s="140"/>
      <c r="CG41" s="140"/>
      <c r="CH41" s="141"/>
      <c r="CI41" s="140"/>
      <c r="CJ41" s="216"/>
      <c r="CK41" s="335"/>
      <c r="CL41" s="905"/>
      <c r="CM41" s="905"/>
      <c r="CN41" s="905"/>
      <c r="CO41" s="926"/>
      <c r="CP41" s="905"/>
      <c r="CQ41" s="905"/>
      <c r="CR41" s="905"/>
      <c r="CS41" s="926"/>
      <c r="CT41" s="1113"/>
      <c r="CU41" s="1113"/>
      <c r="CV41" s="1113"/>
      <c r="CW41" s="926"/>
      <c r="CX41" s="1258"/>
      <c r="CY41" s="1113"/>
      <c r="CZ41" s="1113"/>
      <c r="DA41" s="926"/>
      <c r="DB41" s="1113"/>
      <c r="DC41" s="1113"/>
      <c r="DD41" s="1113"/>
      <c r="DE41" s="1113"/>
      <c r="DF41" s="1297"/>
      <c r="DG41" s="1113"/>
      <c r="DH41" s="1113"/>
      <c r="DI41" s="1113"/>
    </row>
    <row r="42" spans="1:113" hidden="1" outlineLevel="1">
      <c r="A42" s="201" t="s">
        <v>57</v>
      </c>
      <c r="B42" s="137"/>
      <c r="C42" s="135"/>
      <c r="D42" s="135"/>
      <c r="E42" s="136"/>
      <c r="F42" s="137"/>
      <c r="G42" s="135"/>
      <c r="H42" s="135"/>
      <c r="I42" s="136"/>
      <c r="J42" s="135"/>
      <c r="K42" s="135"/>
      <c r="L42" s="135"/>
      <c r="M42" s="135"/>
      <c r="N42" s="137"/>
      <c r="O42" s="135"/>
      <c r="P42" s="135"/>
      <c r="Q42" s="136"/>
      <c r="R42" s="135"/>
      <c r="S42" s="135"/>
      <c r="T42" s="135"/>
      <c r="U42" s="135"/>
      <c r="V42" s="137"/>
      <c r="W42" s="135"/>
      <c r="X42" s="135"/>
      <c r="Y42" s="136"/>
      <c r="Z42" s="135"/>
      <c r="AA42" s="135"/>
      <c r="AB42" s="135"/>
      <c r="AC42" s="135"/>
      <c r="AD42" s="137"/>
      <c r="AE42" s="135"/>
      <c r="AF42" s="135"/>
      <c r="AG42" s="136"/>
      <c r="AH42" s="135"/>
      <c r="AI42" s="135"/>
      <c r="AJ42" s="135"/>
      <c r="AK42" s="135"/>
      <c r="AL42" s="137"/>
      <c r="AM42" s="135"/>
      <c r="AN42" s="135"/>
      <c r="AO42" s="136"/>
      <c r="AP42" s="135"/>
      <c r="AQ42" s="135"/>
      <c r="AR42" s="135"/>
      <c r="AS42" s="135"/>
      <c r="AT42" s="137"/>
      <c r="AU42" s="135"/>
      <c r="AV42" s="135"/>
      <c r="AW42" s="136"/>
      <c r="AX42" s="135"/>
      <c r="AY42" s="135"/>
      <c r="AZ42" s="135"/>
      <c r="BA42" s="135"/>
      <c r="BB42" s="137"/>
      <c r="BC42" s="135"/>
      <c r="BD42" s="135"/>
      <c r="BE42" s="136"/>
      <c r="BF42" s="135"/>
      <c r="BG42" s="135"/>
      <c r="BH42" s="135"/>
      <c r="BI42" s="135"/>
      <c r="BJ42" s="137"/>
      <c r="BK42" s="135"/>
      <c r="BL42" s="135"/>
      <c r="BM42" s="136"/>
      <c r="BN42" s="135"/>
      <c r="BO42" s="135"/>
      <c r="BP42" s="135"/>
      <c r="BQ42" s="135"/>
      <c r="BR42" s="137"/>
      <c r="BS42" s="135"/>
      <c r="BT42" s="135"/>
      <c r="BU42" s="136"/>
      <c r="BV42" s="135"/>
      <c r="BW42" s="135"/>
      <c r="BX42" s="135"/>
      <c r="BY42" s="135"/>
      <c r="BZ42" s="137"/>
      <c r="CA42" s="135"/>
      <c r="CB42" s="135"/>
      <c r="CC42" s="136"/>
      <c r="CD42" s="156"/>
      <c r="CE42" s="156"/>
      <c r="CF42" s="156"/>
      <c r="CG42" s="156"/>
      <c r="CH42" s="157"/>
      <c r="CI42" s="156"/>
      <c r="CJ42" s="331"/>
      <c r="CK42" s="350"/>
      <c r="CL42" s="901"/>
      <c r="CM42" s="901"/>
      <c r="CN42" s="901"/>
      <c r="CO42" s="928"/>
      <c r="CP42" s="901"/>
      <c r="CQ42" s="901"/>
      <c r="CR42" s="901"/>
      <c r="CS42" s="928"/>
      <c r="CT42" s="1110">
        <v>-138</v>
      </c>
      <c r="CU42" s="1110">
        <v>-175</v>
      </c>
      <c r="CV42" s="1110">
        <v>-180</v>
      </c>
      <c r="CW42" s="928">
        <v>-206</v>
      </c>
      <c r="CX42" s="1110">
        <v>-194</v>
      </c>
      <c r="CY42" s="1110">
        <v>-174</v>
      </c>
      <c r="CZ42" s="1110">
        <v>-192</v>
      </c>
      <c r="DA42" s="928">
        <v>-190</v>
      </c>
      <c r="DB42" s="1110">
        <v>-169</v>
      </c>
      <c r="DC42" s="1110">
        <v>-182</v>
      </c>
      <c r="DD42" s="1110">
        <v>-218</v>
      </c>
      <c r="DE42" s="1110">
        <v>-200</v>
      </c>
      <c r="DF42" s="1305">
        <v>-218</v>
      </c>
      <c r="DG42" s="1110">
        <v>-311</v>
      </c>
      <c r="DH42" s="1110">
        <v>-200</v>
      </c>
      <c r="DI42" s="1408">
        <v>-242</v>
      </c>
    </row>
    <row r="43" spans="1:113" hidden="1" outlineLevel="1">
      <c r="A43" s="201" t="s">
        <v>58</v>
      </c>
      <c r="B43" s="137"/>
      <c r="C43" s="135"/>
      <c r="D43" s="135"/>
      <c r="E43" s="136"/>
      <c r="F43" s="137"/>
      <c r="G43" s="135"/>
      <c r="H43" s="135"/>
      <c r="I43" s="136"/>
      <c r="J43" s="135"/>
      <c r="K43" s="135"/>
      <c r="L43" s="135"/>
      <c r="M43" s="135"/>
      <c r="N43" s="137"/>
      <c r="O43" s="135"/>
      <c r="P43" s="135"/>
      <c r="Q43" s="136"/>
      <c r="R43" s="135"/>
      <c r="S43" s="135"/>
      <c r="T43" s="135"/>
      <c r="U43" s="135"/>
      <c r="V43" s="137"/>
      <c r="W43" s="135"/>
      <c r="X43" s="135"/>
      <c r="Y43" s="136"/>
      <c r="Z43" s="135"/>
      <c r="AA43" s="135"/>
      <c r="AB43" s="135"/>
      <c r="AC43" s="135"/>
      <c r="AD43" s="137"/>
      <c r="AE43" s="135"/>
      <c r="AF43" s="135"/>
      <c r="AG43" s="136"/>
      <c r="AH43" s="135"/>
      <c r="AI43" s="135"/>
      <c r="AJ43" s="135"/>
      <c r="AK43" s="135"/>
      <c r="AL43" s="137"/>
      <c r="AM43" s="135"/>
      <c r="AN43" s="135"/>
      <c r="AO43" s="136"/>
      <c r="AP43" s="135"/>
      <c r="AQ43" s="135"/>
      <c r="AR43" s="135"/>
      <c r="AS43" s="135"/>
      <c r="AT43" s="137"/>
      <c r="AU43" s="135"/>
      <c r="AV43" s="135"/>
      <c r="AW43" s="136"/>
      <c r="AX43" s="135"/>
      <c r="AY43" s="135"/>
      <c r="AZ43" s="135"/>
      <c r="BA43" s="135"/>
      <c r="BB43" s="137"/>
      <c r="BC43" s="135"/>
      <c r="BD43" s="135"/>
      <c r="BE43" s="136"/>
      <c r="BF43" s="135"/>
      <c r="BG43" s="135"/>
      <c r="BH43" s="135"/>
      <c r="BI43" s="135"/>
      <c r="BJ43" s="137"/>
      <c r="BK43" s="135"/>
      <c r="BL43" s="135"/>
      <c r="BM43" s="136"/>
      <c r="BN43" s="135"/>
      <c r="BO43" s="135"/>
      <c r="BP43" s="135"/>
      <c r="BQ43" s="135"/>
      <c r="BR43" s="137"/>
      <c r="BS43" s="135"/>
      <c r="BT43" s="135"/>
      <c r="BU43" s="136"/>
      <c r="BV43" s="135"/>
      <c r="BW43" s="135"/>
      <c r="BX43" s="135"/>
      <c r="BY43" s="135"/>
      <c r="BZ43" s="137"/>
      <c r="CA43" s="135"/>
      <c r="CB43" s="135"/>
      <c r="CC43" s="136"/>
      <c r="CD43" s="140"/>
      <c r="CE43" s="140"/>
      <c r="CF43" s="140"/>
      <c r="CG43" s="140"/>
      <c r="CH43" s="141"/>
      <c r="CI43" s="140"/>
      <c r="CJ43" s="216"/>
      <c r="CK43" s="335"/>
      <c r="CL43" s="905"/>
      <c r="CM43" s="905"/>
      <c r="CN43" s="905"/>
      <c r="CO43" s="926"/>
      <c r="CP43" s="905"/>
      <c r="CQ43" s="905"/>
      <c r="CR43" s="905"/>
      <c r="CS43" s="926"/>
      <c r="CT43" s="1113"/>
      <c r="CU43" s="1113"/>
      <c r="CV43" s="1113"/>
      <c r="CW43" s="926"/>
      <c r="CX43" s="1113"/>
      <c r="CY43" s="1113"/>
      <c r="CZ43" s="1113"/>
      <c r="DA43" s="926"/>
      <c r="DB43" s="1113"/>
      <c r="DC43" s="1113"/>
      <c r="DD43" s="1113"/>
      <c r="DE43" s="1113"/>
      <c r="DF43" s="1297"/>
      <c r="DG43" s="1113"/>
      <c r="DH43" s="1113"/>
      <c r="DI43" s="1113"/>
    </row>
    <row r="44" spans="1:113" hidden="1" outlineLevel="1">
      <c r="A44" s="202" t="s">
        <v>59</v>
      </c>
      <c r="B44" s="143"/>
      <c r="C44" s="144"/>
      <c r="D44" s="144"/>
      <c r="E44" s="145"/>
      <c r="F44" s="143"/>
      <c r="G44" s="144"/>
      <c r="H44" s="144"/>
      <c r="I44" s="145"/>
      <c r="J44" s="144"/>
      <c r="K44" s="144"/>
      <c r="L44" s="144"/>
      <c r="M44" s="144"/>
      <c r="N44" s="143"/>
      <c r="O44" s="144"/>
      <c r="P44" s="144"/>
      <c r="Q44" s="145"/>
      <c r="R44" s="144"/>
      <c r="S44" s="144"/>
      <c r="T44" s="144"/>
      <c r="U44" s="144"/>
      <c r="V44" s="143"/>
      <c r="W44" s="144"/>
      <c r="X44" s="144"/>
      <c r="Y44" s="145"/>
      <c r="Z44" s="144"/>
      <c r="AA44" s="144"/>
      <c r="AB44" s="144"/>
      <c r="AC44" s="144"/>
      <c r="AD44" s="143"/>
      <c r="AE44" s="144"/>
      <c r="AF44" s="144"/>
      <c r="AG44" s="145"/>
      <c r="AH44" s="144"/>
      <c r="AI44" s="144"/>
      <c r="AJ44" s="144"/>
      <c r="AK44" s="144"/>
      <c r="AL44" s="143"/>
      <c r="AM44" s="144"/>
      <c r="AN44" s="144"/>
      <c r="AO44" s="145"/>
      <c r="AP44" s="144"/>
      <c r="AQ44" s="144"/>
      <c r="AR44" s="144"/>
      <c r="AS44" s="144"/>
      <c r="AT44" s="143"/>
      <c r="AU44" s="144"/>
      <c r="AV44" s="144"/>
      <c r="AW44" s="145"/>
      <c r="AX44" s="144"/>
      <c r="AY44" s="144"/>
      <c r="AZ44" s="144"/>
      <c r="BA44" s="144"/>
      <c r="BB44" s="143"/>
      <c r="BC44" s="144"/>
      <c r="BD44" s="144"/>
      <c r="BE44" s="145"/>
      <c r="BF44" s="144"/>
      <c r="BG44" s="144"/>
      <c r="BH44" s="144"/>
      <c r="BI44" s="144"/>
      <c r="BJ44" s="143"/>
      <c r="BK44" s="144"/>
      <c r="BL44" s="144"/>
      <c r="BM44" s="145"/>
      <c r="BN44" s="144"/>
      <c r="BO44" s="144"/>
      <c r="BP44" s="144"/>
      <c r="BQ44" s="144"/>
      <c r="BR44" s="143"/>
      <c r="BS44" s="144"/>
      <c r="BT44" s="144"/>
      <c r="BU44" s="145"/>
      <c r="BV44" s="144"/>
      <c r="BW44" s="144"/>
      <c r="BX44" s="144"/>
      <c r="BY44" s="144"/>
      <c r="BZ44" s="143"/>
      <c r="CA44" s="144"/>
      <c r="CB44" s="144"/>
      <c r="CC44" s="145"/>
      <c r="CD44" s="146"/>
      <c r="CE44" s="146"/>
      <c r="CF44" s="146"/>
      <c r="CG44" s="146"/>
      <c r="CH44" s="147"/>
      <c r="CI44" s="146"/>
      <c r="CJ44" s="217"/>
      <c r="CK44" s="336"/>
      <c r="CL44" s="911"/>
      <c r="CM44" s="911"/>
      <c r="CN44" s="911"/>
      <c r="CO44" s="932"/>
      <c r="CP44" s="911"/>
      <c r="CQ44" s="911"/>
      <c r="CR44" s="911"/>
      <c r="CS44" s="932"/>
      <c r="CT44" s="1118"/>
      <c r="CU44" s="1118"/>
      <c r="CV44" s="1118"/>
      <c r="CW44" s="932"/>
      <c r="CX44" s="1118"/>
      <c r="CY44" s="1118"/>
      <c r="CZ44" s="1118"/>
      <c r="DA44" s="932"/>
      <c r="DB44" s="1118"/>
      <c r="DC44" s="1118"/>
      <c r="DD44" s="1118"/>
      <c r="DE44" s="1118"/>
      <c r="DF44" s="648"/>
      <c r="DG44" s="1118"/>
      <c r="DH44" s="1118"/>
      <c r="DI44" s="1118"/>
    </row>
    <row r="45" spans="1:113" s="17" customFormat="1" collapsed="1">
      <c r="A45" s="200" t="s">
        <v>60</v>
      </c>
      <c r="B45" s="148"/>
      <c r="C45" s="149"/>
      <c r="D45" s="149"/>
      <c r="E45" s="150"/>
      <c r="F45" s="148"/>
      <c r="G45" s="149"/>
      <c r="H45" s="149"/>
      <c r="I45" s="150"/>
      <c r="J45" s="149"/>
      <c r="K45" s="149"/>
      <c r="L45" s="149"/>
      <c r="M45" s="149"/>
      <c r="N45" s="148"/>
      <c r="O45" s="149"/>
      <c r="P45" s="149"/>
      <c r="Q45" s="150"/>
      <c r="R45" s="149"/>
      <c r="S45" s="149"/>
      <c r="T45" s="149"/>
      <c r="U45" s="149"/>
      <c r="V45" s="148"/>
      <c r="W45" s="149"/>
      <c r="X45" s="149"/>
      <c r="Y45" s="150"/>
      <c r="Z45" s="149"/>
      <c r="AA45" s="149"/>
      <c r="AB45" s="149"/>
      <c r="AC45" s="149"/>
      <c r="AD45" s="148"/>
      <c r="AE45" s="149"/>
      <c r="AF45" s="149"/>
      <c r="AG45" s="150"/>
      <c r="AH45" s="149"/>
      <c r="AI45" s="149"/>
      <c r="AJ45" s="149"/>
      <c r="AK45" s="149"/>
      <c r="AL45" s="148"/>
      <c r="AM45" s="149"/>
      <c r="AN45" s="149"/>
      <c r="AO45" s="150"/>
      <c r="AP45" s="149"/>
      <c r="AQ45" s="149"/>
      <c r="AR45" s="149"/>
      <c r="AS45" s="149"/>
      <c r="AT45" s="148"/>
      <c r="AU45" s="149"/>
      <c r="AV45" s="149"/>
      <c r="AW45" s="150"/>
      <c r="AX45" s="149"/>
      <c r="AY45" s="149"/>
      <c r="AZ45" s="149"/>
      <c r="BA45" s="149"/>
      <c r="BB45" s="148"/>
      <c r="BC45" s="149"/>
      <c r="BD45" s="149"/>
      <c r="BE45" s="150"/>
      <c r="BF45" s="149"/>
      <c r="BG45" s="149"/>
      <c r="BH45" s="149"/>
      <c r="BI45" s="149"/>
      <c r="BJ45" s="148"/>
      <c r="BK45" s="149"/>
      <c r="BL45" s="149"/>
      <c r="BM45" s="150"/>
      <c r="BN45" s="149"/>
      <c r="BO45" s="149"/>
      <c r="BP45" s="149"/>
      <c r="BQ45" s="149"/>
      <c r="BR45" s="148"/>
      <c r="BS45" s="149"/>
      <c r="BT45" s="149"/>
      <c r="BU45" s="150"/>
      <c r="BV45" s="149"/>
      <c r="BW45" s="149"/>
      <c r="BX45" s="149"/>
      <c r="BY45" s="149"/>
      <c r="BZ45" s="148"/>
      <c r="CA45" s="149"/>
      <c r="CB45" s="149"/>
      <c r="CC45" s="150"/>
      <c r="CD45" s="151"/>
      <c r="CE45" s="151"/>
      <c r="CF45" s="151"/>
      <c r="CG45" s="151"/>
      <c r="CH45" s="152"/>
      <c r="CI45" s="151"/>
      <c r="CJ45" s="151"/>
      <c r="CK45" s="337"/>
      <c r="CL45" s="906"/>
      <c r="CM45" s="906"/>
      <c r="CN45" s="906"/>
      <c r="CO45" s="927"/>
      <c r="CP45" s="906"/>
      <c r="CQ45" s="906"/>
      <c r="CR45" s="906"/>
      <c r="CS45" s="927"/>
      <c r="CT45" s="1114">
        <f t="shared" ref="CT45:DE45" si="17">+CT29+CT40</f>
        <v>3602</v>
      </c>
      <c r="CU45" s="1114">
        <f t="shared" si="17"/>
        <v>4174</v>
      </c>
      <c r="CV45" s="1114">
        <f t="shared" si="17"/>
        <v>3879</v>
      </c>
      <c r="CW45" s="927">
        <f t="shared" si="17"/>
        <v>4436</v>
      </c>
      <c r="CX45" s="1114">
        <f t="shared" si="17"/>
        <v>4298</v>
      </c>
      <c r="CY45" s="1114">
        <f t="shared" si="17"/>
        <v>4822</v>
      </c>
      <c r="CZ45" s="1114">
        <f t="shared" si="17"/>
        <v>5051</v>
      </c>
      <c r="DA45" s="927">
        <f t="shared" si="17"/>
        <v>4704</v>
      </c>
      <c r="DB45" s="1114">
        <f t="shared" si="17"/>
        <v>3989</v>
      </c>
      <c r="DC45" s="1114">
        <f t="shared" si="17"/>
        <v>4428</v>
      </c>
      <c r="DD45" s="1114">
        <f t="shared" si="17"/>
        <v>4770</v>
      </c>
      <c r="DE45" s="1114">
        <f t="shared" si="17"/>
        <v>5618</v>
      </c>
      <c r="DF45" s="1307">
        <f>+DF29+DF40</f>
        <v>5496</v>
      </c>
      <c r="DG45" s="1114">
        <f>+DG29+DG40</f>
        <v>5620</v>
      </c>
      <c r="DH45" s="1114">
        <f>+DH29+DH40</f>
        <v>6067</v>
      </c>
      <c r="DI45" s="1363">
        <f>+DI29+DI40</f>
        <v>5946</v>
      </c>
    </row>
    <row r="46" spans="1:113" s="17" customFormat="1">
      <c r="A46" s="136" t="s">
        <v>61</v>
      </c>
      <c r="B46" s="148"/>
      <c r="C46" s="149"/>
      <c r="D46" s="149"/>
      <c r="E46" s="150"/>
      <c r="F46" s="148"/>
      <c r="G46" s="149"/>
      <c r="H46" s="149"/>
      <c r="I46" s="150"/>
      <c r="J46" s="149"/>
      <c r="K46" s="149"/>
      <c r="L46" s="149"/>
      <c r="M46" s="149"/>
      <c r="N46" s="148"/>
      <c r="O46" s="149"/>
      <c r="P46" s="149"/>
      <c r="Q46" s="150"/>
      <c r="R46" s="149"/>
      <c r="S46" s="149"/>
      <c r="T46" s="149"/>
      <c r="U46" s="149"/>
      <c r="V46" s="148"/>
      <c r="W46" s="149"/>
      <c r="X46" s="149"/>
      <c r="Y46" s="150"/>
      <c r="Z46" s="149"/>
      <c r="AA46" s="149"/>
      <c r="AB46" s="149"/>
      <c r="AC46" s="149"/>
      <c r="AD46" s="148"/>
      <c r="AE46" s="149"/>
      <c r="AF46" s="149"/>
      <c r="AG46" s="150"/>
      <c r="AH46" s="149"/>
      <c r="AI46" s="149"/>
      <c r="AJ46" s="149"/>
      <c r="AK46" s="149"/>
      <c r="AL46" s="148"/>
      <c r="AM46" s="149"/>
      <c r="AN46" s="149"/>
      <c r="AO46" s="150"/>
      <c r="AP46" s="149"/>
      <c r="AQ46" s="149"/>
      <c r="AR46" s="149"/>
      <c r="AS46" s="149"/>
      <c r="AT46" s="148"/>
      <c r="AU46" s="149"/>
      <c r="AV46" s="149"/>
      <c r="AW46" s="150"/>
      <c r="AX46" s="149"/>
      <c r="AY46" s="149"/>
      <c r="AZ46" s="149"/>
      <c r="BA46" s="149"/>
      <c r="BB46" s="148"/>
      <c r="BC46" s="149"/>
      <c r="BD46" s="149"/>
      <c r="BE46" s="150"/>
      <c r="BF46" s="149"/>
      <c r="BG46" s="149"/>
      <c r="BH46" s="149"/>
      <c r="BI46" s="149"/>
      <c r="BJ46" s="148"/>
      <c r="BK46" s="149"/>
      <c r="BL46" s="149"/>
      <c r="BM46" s="150"/>
      <c r="BN46" s="149"/>
      <c r="BO46" s="149"/>
      <c r="BP46" s="149"/>
      <c r="BQ46" s="149"/>
      <c r="BR46" s="148"/>
      <c r="BS46" s="149"/>
      <c r="BT46" s="149"/>
      <c r="BU46" s="150"/>
      <c r="BV46" s="149"/>
      <c r="BW46" s="149"/>
      <c r="BX46" s="149"/>
      <c r="BY46" s="149"/>
      <c r="BZ46" s="148"/>
      <c r="CA46" s="149"/>
      <c r="CB46" s="149"/>
      <c r="CC46" s="150"/>
      <c r="CD46" s="158"/>
      <c r="CE46" s="158"/>
      <c r="CF46" s="158"/>
      <c r="CG46" s="158"/>
      <c r="CH46" s="159"/>
      <c r="CI46" s="158"/>
      <c r="CJ46" s="158"/>
      <c r="CK46" s="349"/>
      <c r="CL46" s="903"/>
      <c r="CM46" s="903"/>
      <c r="CN46" s="903"/>
      <c r="CO46" s="907"/>
      <c r="CP46" s="903"/>
      <c r="CQ46" s="903"/>
      <c r="CR46" s="903"/>
      <c r="CS46" s="907"/>
      <c r="CT46" s="1111">
        <f t="shared" ref="CT46:DF46" si="18">+CT45/CT12</f>
        <v>0.16813704896606452</v>
      </c>
      <c r="CU46" s="1111">
        <f t="shared" si="18"/>
        <v>0.17877334247044716</v>
      </c>
      <c r="CV46" s="1111">
        <f t="shared" si="18"/>
        <v>0.16443408223823655</v>
      </c>
      <c r="CW46" s="907">
        <f t="shared" si="18"/>
        <v>0.17492113564668771</v>
      </c>
      <c r="CX46" s="1111">
        <f t="shared" si="18"/>
        <v>0.17940476687398255</v>
      </c>
      <c r="CY46" s="1111">
        <f t="shared" si="18"/>
        <v>0.19218046311426407</v>
      </c>
      <c r="CZ46" s="1111">
        <f t="shared" si="18"/>
        <v>0.20267233769360404</v>
      </c>
      <c r="DA46" s="907">
        <f t="shared" si="18"/>
        <v>0.18813742350917889</v>
      </c>
      <c r="DB46" s="1111">
        <f t="shared" si="18"/>
        <v>0.17766000089074957</v>
      </c>
      <c r="DC46" s="1111">
        <f t="shared" si="18"/>
        <v>0.18025646244657031</v>
      </c>
      <c r="DD46" s="1111">
        <f t="shared" si="18"/>
        <v>0.18457609410672135</v>
      </c>
      <c r="DE46" s="1111">
        <f t="shared" si="18"/>
        <v>0.197157396034392</v>
      </c>
      <c r="DF46" s="1298">
        <f t="shared" si="18"/>
        <v>0.19609662111535306</v>
      </c>
      <c r="DG46" s="1111">
        <f>+DG45/DG12</f>
        <v>0.19359283499827765</v>
      </c>
      <c r="DH46" s="1111">
        <f>+DH45/DH12</f>
        <v>0.21288466261974104</v>
      </c>
      <c r="DI46" s="1111">
        <f t="shared" ref="DI46" si="19">+DI45/DI12</f>
        <v>0.19264539121982829</v>
      </c>
    </row>
    <row r="47" spans="1:113">
      <c r="A47" s="136"/>
      <c r="B47" s="137"/>
      <c r="C47" s="135"/>
      <c r="D47" s="135"/>
      <c r="E47" s="136"/>
      <c r="F47" s="137"/>
      <c r="G47" s="135"/>
      <c r="H47" s="135"/>
      <c r="I47" s="136"/>
      <c r="J47" s="135"/>
      <c r="K47" s="135"/>
      <c r="L47" s="135"/>
      <c r="M47" s="135"/>
      <c r="N47" s="137"/>
      <c r="O47" s="135"/>
      <c r="P47" s="135"/>
      <c r="Q47" s="136"/>
      <c r="R47" s="135"/>
      <c r="S47" s="135"/>
      <c r="T47" s="135"/>
      <c r="U47" s="135"/>
      <c r="V47" s="137"/>
      <c r="W47" s="135"/>
      <c r="X47" s="135"/>
      <c r="Y47" s="136"/>
      <c r="Z47" s="135"/>
      <c r="AA47" s="135"/>
      <c r="AB47" s="135"/>
      <c r="AC47" s="135"/>
      <c r="AD47" s="137"/>
      <c r="AE47" s="135"/>
      <c r="AF47" s="135"/>
      <c r="AG47" s="136"/>
      <c r="AH47" s="135"/>
      <c r="AI47" s="135"/>
      <c r="AJ47" s="135"/>
      <c r="AK47" s="135"/>
      <c r="AL47" s="137"/>
      <c r="AM47" s="135"/>
      <c r="AN47" s="135"/>
      <c r="AO47" s="136"/>
      <c r="AP47" s="135"/>
      <c r="AQ47" s="135"/>
      <c r="AR47" s="135"/>
      <c r="AS47" s="135"/>
      <c r="AT47" s="137"/>
      <c r="AU47" s="135"/>
      <c r="AV47" s="135"/>
      <c r="AW47" s="136"/>
      <c r="AX47" s="135"/>
      <c r="AY47" s="135"/>
      <c r="AZ47" s="135"/>
      <c r="BA47" s="135"/>
      <c r="BB47" s="137"/>
      <c r="BC47" s="135"/>
      <c r="BD47" s="135"/>
      <c r="BE47" s="136"/>
      <c r="BF47" s="135"/>
      <c r="BG47" s="135"/>
      <c r="BH47" s="135"/>
      <c r="BI47" s="135"/>
      <c r="BJ47" s="137"/>
      <c r="BK47" s="135"/>
      <c r="BL47" s="135"/>
      <c r="BM47" s="136"/>
      <c r="BN47" s="135"/>
      <c r="BO47" s="135"/>
      <c r="BP47" s="135"/>
      <c r="BQ47" s="135"/>
      <c r="BR47" s="137"/>
      <c r="BS47" s="135"/>
      <c r="BT47" s="135"/>
      <c r="BU47" s="136"/>
      <c r="BV47" s="135"/>
      <c r="BW47" s="135"/>
      <c r="BX47" s="135"/>
      <c r="BY47" s="135"/>
      <c r="BZ47" s="137"/>
      <c r="CA47" s="135"/>
      <c r="CB47" s="135"/>
      <c r="CC47" s="136"/>
      <c r="CD47" s="140"/>
      <c r="CE47" s="140"/>
      <c r="CF47" s="140"/>
      <c r="CG47" s="140"/>
      <c r="CH47" s="141"/>
      <c r="CI47" s="140"/>
      <c r="CJ47" s="216"/>
      <c r="CK47" s="335"/>
      <c r="CL47" s="905"/>
      <c r="CM47" s="905"/>
      <c r="CN47" s="905"/>
      <c r="CO47" s="926"/>
      <c r="CP47" s="905"/>
      <c r="CQ47" s="905"/>
      <c r="CR47" s="905"/>
      <c r="CS47" s="926"/>
      <c r="CT47" s="1113"/>
      <c r="CU47" s="1113"/>
      <c r="CV47" s="1113"/>
      <c r="CW47" s="926"/>
      <c r="CX47" s="1113"/>
      <c r="CY47" s="1113"/>
      <c r="CZ47" s="1113"/>
      <c r="DA47" s="926"/>
      <c r="DB47" s="1113"/>
      <c r="DC47" s="1113"/>
      <c r="DD47" s="1113"/>
      <c r="DE47" s="1113"/>
      <c r="DF47" s="1297"/>
      <c r="DG47" s="1113"/>
      <c r="DH47" s="1113"/>
      <c r="DI47" s="1113"/>
    </row>
    <row r="48" spans="1:113">
      <c r="A48" s="201" t="s">
        <v>62</v>
      </c>
      <c r="B48" s="137"/>
      <c r="C48" s="135"/>
      <c r="D48" s="135"/>
      <c r="E48" s="136"/>
      <c r="F48" s="137"/>
      <c r="G48" s="135"/>
      <c r="H48" s="135"/>
      <c r="I48" s="136"/>
      <c r="J48" s="135"/>
      <c r="K48" s="135"/>
      <c r="L48" s="135"/>
      <c r="M48" s="135"/>
      <c r="N48" s="137"/>
      <c r="O48" s="135"/>
      <c r="P48" s="135"/>
      <c r="Q48" s="136"/>
      <c r="R48" s="135"/>
      <c r="S48" s="135"/>
      <c r="T48" s="135"/>
      <c r="U48" s="135"/>
      <c r="V48" s="137"/>
      <c r="W48" s="135"/>
      <c r="X48" s="135"/>
      <c r="Y48" s="136"/>
      <c r="Z48" s="135"/>
      <c r="AA48" s="135"/>
      <c r="AB48" s="135"/>
      <c r="AC48" s="135"/>
      <c r="AD48" s="137"/>
      <c r="AE48" s="135"/>
      <c r="AF48" s="135"/>
      <c r="AG48" s="136"/>
      <c r="AH48" s="135"/>
      <c r="AI48" s="135"/>
      <c r="AJ48" s="135"/>
      <c r="AK48" s="135"/>
      <c r="AL48" s="137"/>
      <c r="AM48" s="135"/>
      <c r="AN48" s="135"/>
      <c r="AO48" s="136"/>
      <c r="AP48" s="135"/>
      <c r="AQ48" s="135"/>
      <c r="AR48" s="135"/>
      <c r="AS48" s="135"/>
      <c r="AT48" s="137"/>
      <c r="AU48" s="135"/>
      <c r="AV48" s="135"/>
      <c r="AW48" s="136"/>
      <c r="AX48" s="135"/>
      <c r="AY48" s="135"/>
      <c r="AZ48" s="135"/>
      <c r="BA48" s="135"/>
      <c r="BB48" s="137"/>
      <c r="BC48" s="135"/>
      <c r="BD48" s="135"/>
      <c r="BE48" s="136"/>
      <c r="BF48" s="135"/>
      <c r="BG48" s="135"/>
      <c r="BH48" s="135"/>
      <c r="BI48" s="135"/>
      <c r="BJ48" s="137"/>
      <c r="BK48" s="135"/>
      <c r="BL48" s="135"/>
      <c r="BM48" s="136"/>
      <c r="BN48" s="135"/>
      <c r="BO48" s="135"/>
      <c r="BP48" s="135"/>
      <c r="BQ48" s="135"/>
      <c r="BR48" s="137"/>
      <c r="BS48" s="135"/>
      <c r="BT48" s="135"/>
      <c r="BU48" s="136"/>
      <c r="BV48" s="135"/>
      <c r="BW48" s="135"/>
      <c r="BX48" s="135"/>
      <c r="BY48" s="135"/>
      <c r="BZ48" s="137"/>
      <c r="CA48" s="135"/>
      <c r="CB48" s="135"/>
      <c r="CC48" s="136"/>
      <c r="CD48" s="162"/>
      <c r="CE48" s="162"/>
      <c r="CF48" s="162"/>
      <c r="CG48" s="162"/>
      <c r="CH48" s="163"/>
      <c r="CI48" s="162"/>
      <c r="CJ48" s="93"/>
      <c r="CK48" s="342"/>
      <c r="CL48" s="909"/>
      <c r="CM48" s="909"/>
      <c r="CN48" s="909"/>
      <c r="CO48" s="930"/>
      <c r="CP48" s="909"/>
      <c r="CQ48" s="909"/>
      <c r="CR48" s="909"/>
      <c r="CS48" s="930"/>
      <c r="CT48" s="1116">
        <v>-847</v>
      </c>
      <c r="CU48" s="1116">
        <v>-967</v>
      </c>
      <c r="CV48" s="1116">
        <v>-1001</v>
      </c>
      <c r="CW48" s="930">
        <v>-1101</v>
      </c>
      <c r="CX48" s="1116">
        <v>-1054</v>
      </c>
      <c r="CY48" s="1116">
        <v>-1198</v>
      </c>
      <c r="CZ48" s="1116">
        <v>-1220</v>
      </c>
      <c r="DA48" s="930">
        <v>-3626</v>
      </c>
      <c r="DB48" s="1116">
        <v>-1092</v>
      </c>
      <c r="DC48" s="1116">
        <v>-1230</v>
      </c>
      <c r="DD48" s="1116">
        <v>-1334</v>
      </c>
      <c r="DE48" s="1116">
        <v>-1364</v>
      </c>
      <c r="DF48" s="1301">
        <v>-1507</v>
      </c>
      <c r="DG48" s="1116">
        <v>-1536</v>
      </c>
      <c r="DH48" s="1116">
        <v>-1621</v>
      </c>
      <c r="DI48" s="1099">
        <v>-1703</v>
      </c>
    </row>
    <row r="49" spans="1:113">
      <c r="A49" s="202" t="s">
        <v>63</v>
      </c>
      <c r="B49" s="143"/>
      <c r="C49" s="144"/>
      <c r="D49" s="144"/>
      <c r="E49" s="145"/>
      <c r="F49" s="143"/>
      <c r="G49" s="144"/>
      <c r="H49" s="144"/>
      <c r="I49" s="145"/>
      <c r="J49" s="144"/>
      <c r="K49" s="144"/>
      <c r="L49" s="144"/>
      <c r="M49" s="144"/>
      <c r="N49" s="143"/>
      <c r="O49" s="144"/>
      <c r="P49" s="144"/>
      <c r="Q49" s="145"/>
      <c r="R49" s="144"/>
      <c r="S49" s="144"/>
      <c r="T49" s="144"/>
      <c r="U49" s="144"/>
      <c r="V49" s="143"/>
      <c r="W49" s="144"/>
      <c r="X49" s="144"/>
      <c r="Y49" s="145"/>
      <c r="Z49" s="144"/>
      <c r="AA49" s="144"/>
      <c r="AB49" s="144"/>
      <c r="AC49" s="144"/>
      <c r="AD49" s="143"/>
      <c r="AE49" s="144"/>
      <c r="AF49" s="144"/>
      <c r="AG49" s="145"/>
      <c r="AH49" s="144"/>
      <c r="AI49" s="144"/>
      <c r="AJ49" s="144"/>
      <c r="AK49" s="144"/>
      <c r="AL49" s="143"/>
      <c r="AM49" s="144"/>
      <c r="AN49" s="144"/>
      <c r="AO49" s="145"/>
      <c r="AP49" s="144"/>
      <c r="AQ49" s="144"/>
      <c r="AR49" s="144"/>
      <c r="AS49" s="144"/>
      <c r="AT49" s="143"/>
      <c r="AU49" s="144"/>
      <c r="AV49" s="144"/>
      <c r="AW49" s="145"/>
      <c r="AX49" s="144"/>
      <c r="AY49" s="144"/>
      <c r="AZ49" s="144"/>
      <c r="BA49" s="144"/>
      <c r="BB49" s="143"/>
      <c r="BC49" s="144"/>
      <c r="BD49" s="144"/>
      <c r="BE49" s="145"/>
      <c r="BF49" s="144"/>
      <c r="BG49" s="144"/>
      <c r="BH49" s="144"/>
      <c r="BI49" s="144"/>
      <c r="BJ49" s="143"/>
      <c r="BK49" s="144"/>
      <c r="BL49" s="144"/>
      <c r="BM49" s="145"/>
      <c r="BN49" s="144"/>
      <c r="BO49" s="144"/>
      <c r="BP49" s="144"/>
      <c r="BQ49" s="144"/>
      <c r="BR49" s="143"/>
      <c r="BS49" s="144"/>
      <c r="BT49" s="144"/>
      <c r="BU49" s="145"/>
      <c r="BV49" s="144"/>
      <c r="BW49" s="144"/>
      <c r="BX49" s="144"/>
      <c r="BY49" s="144"/>
      <c r="BZ49" s="143"/>
      <c r="CA49" s="144"/>
      <c r="CB49" s="144"/>
      <c r="CC49" s="145"/>
      <c r="CD49" s="175"/>
      <c r="CE49" s="175"/>
      <c r="CF49" s="175"/>
      <c r="CG49" s="175"/>
      <c r="CH49" s="175"/>
      <c r="CI49" s="175"/>
      <c r="CJ49" s="175"/>
      <c r="CK49" s="351"/>
      <c r="CL49" s="917"/>
      <c r="CM49" s="917"/>
      <c r="CN49" s="917"/>
      <c r="CO49" s="938"/>
      <c r="CP49" s="917"/>
      <c r="CQ49" s="917"/>
      <c r="CR49" s="917"/>
      <c r="CS49" s="938"/>
      <c r="CT49" s="917"/>
      <c r="CU49" s="1115"/>
      <c r="CV49" s="1115"/>
      <c r="CW49" s="938"/>
      <c r="CX49" s="1115"/>
      <c r="CY49" s="1115"/>
      <c r="CZ49" s="1115"/>
      <c r="DA49" s="938"/>
      <c r="DB49" s="1115"/>
      <c r="DC49" s="1115"/>
      <c r="DD49" s="1115"/>
      <c r="DE49" s="1115"/>
      <c r="DF49" s="1299"/>
      <c r="DG49" s="1115"/>
      <c r="DH49" s="1115"/>
      <c r="DI49" s="1115"/>
    </row>
    <row r="50" spans="1:113">
      <c r="A50" s="200" t="s">
        <v>64</v>
      </c>
      <c r="B50" s="137"/>
      <c r="C50" s="135"/>
      <c r="D50" s="135"/>
      <c r="E50" s="136"/>
      <c r="F50" s="137"/>
      <c r="G50" s="135"/>
      <c r="H50" s="135"/>
      <c r="I50" s="136"/>
      <c r="J50" s="135"/>
      <c r="K50" s="135"/>
      <c r="L50" s="135"/>
      <c r="M50" s="135"/>
      <c r="N50" s="137"/>
      <c r="O50" s="135"/>
      <c r="P50" s="135"/>
      <c r="Q50" s="136"/>
      <c r="R50" s="135"/>
      <c r="S50" s="135"/>
      <c r="T50" s="135"/>
      <c r="U50" s="135"/>
      <c r="V50" s="137"/>
      <c r="W50" s="135"/>
      <c r="X50" s="135"/>
      <c r="Y50" s="136"/>
      <c r="Z50" s="135"/>
      <c r="AA50" s="135"/>
      <c r="AB50" s="135"/>
      <c r="AC50" s="135"/>
      <c r="AD50" s="137"/>
      <c r="AE50" s="135"/>
      <c r="AF50" s="135"/>
      <c r="AG50" s="136"/>
      <c r="AH50" s="135"/>
      <c r="AI50" s="135"/>
      <c r="AJ50" s="135"/>
      <c r="AK50" s="135"/>
      <c r="AL50" s="137"/>
      <c r="AM50" s="135"/>
      <c r="AN50" s="135"/>
      <c r="AO50" s="136"/>
      <c r="AP50" s="135"/>
      <c r="AQ50" s="135"/>
      <c r="AR50" s="135"/>
      <c r="AS50" s="135"/>
      <c r="AT50" s="137"/>
      <c r="AU50" s="135"/>
      <c r="AV50" s="135"/>
      <c r="AW50" s="136"/>
      <c r="AX50" s="135"/>
      <c r="AY50" s="135"/>
      <c r="AZ50" s="135"/>
      <c r="BA50" s="135"/>
      <c r="BB50" s="137"/>
      <c r="BC50" s="135"/>
      <c r="BD50" s="135"/>
      <c r="BE50" s="136"/>
      <c r="BF50" s="135"/>
      <c r="BG50" s="135"/>
      <c r="BH50" s="135"/>
      <c r="BI50" s="135"/>
      <c r="BJ50" s="137"/>
      <c r="BK50" s="135"/>
      <c r="BL50" s="135"/>
      <c r="BM50" s="136"/>
      <c r="BN50" s="135"/>
      <c r="BO50" s="135"/>
      <c r="BP50" s="135"/>
      <c r="BQ50" s="135"/>
      <c r="BR50" s="137"/>
      <c r="BS50" s="135"/>
      <c r="BT50" s="135"/>
      <c r="BU50" s="136"/>
      <c r="BV50" s="135"/>
      <c r="BW50" s="135"/>
      <c r="BX50" s="135"/>
      <c r="BY50" s="135"/>
      <c r="BZ50" s="137"/>
      <c r="CA50" s="135"/>
      <c r="CB50" s="135"/>
      <c r="CC50" s="136"/>
      <c r="CD50" s="140"/>
      <c r="CE50" s="140"/>
      <c r="CF50" s="140"/>
      <c r="CG50" s="140"/>
      <c r="CH50" s="141"/>
      <c r="CI50" s="140"/>
      <c r="CJ50" s="140"/>
      <c r="CK50" s="352"/>
      <c r="CL50" s="905"/>
      <c r="CM50" s="905"/>
      <c r="CN50" s="905"/>
      <c r="CO50" s="926"/>
      <c r="CP50" s="905"/>
      <c r="CQ50" s="905"/>
      <c r="CR50" s="905"/>
      <c r="CS50" s="926"/>
      <c r="CT50" s="1113">
        <f t="shared" ref="CT50:DC50" si="20">+CT45+CT48</f>
        <v>2755</v>
      </c>
      <c r="CU50" s="1113">
        <f t="shared" si="20"/>
        <v>3207</v>
      </c>
      <c r="CV50" s="1113">
        <f t="shared" si="20"/>
        <v>2878</v>
      </c>
      <c r="CW50" s="926">
        <f t="shared" si="20"/>
        <v>3335</v>
      </c>
      <c r="CX50" s="1113">
        <f t="shared" si="20"/>
        <v>3244</v>
      </c>
      <c r="CY50" s="1113">
        <f t="shared" si="20"/>
        <v>3624</v>
      </c>
      <c r="CZ50" s="1113">
        <f t="shared" si="20"/>
        <v>3831</v>
      </c>
      <c r="DA50" s="926">
        <f t="shared" si="20"/>
        <v>1078</v>
      </c>
      <c r="DB50" s="1113">
        <f t="shared" si="20"/>
        <v>2897</v>
      </c>
      <c r="DC50" s="1113">
        <f t="shared" si="20"/>
        <v>3198</v>
      </c>
      <c r="DD50" s="1113">
        <f>+DD45+DD48</f>
        <v>3436</v>
      </c>
      <c r="DE50" s="1113">
        <f>+DE45+DE48</f>
        <v>4254</v>
      </c>
      <c r="DF50" s="1297">
        <f>+DF45+DF48</f>
        <v>3989</v>
      </c>
      <c r="DG50" s="1113">
        <f>+DG45+DG48</f>
        <v>4084</v>
      </c>
      <c r="DH50" s="1114">
        <f>+DH45+DH48</f>
        <v>4446</v>
      </c>
      <c r="DI50" s="1114">
        <f t="shared" ref="DI50" si="21">+DI45+DI48</f>
        <v>4243</v>
      </c>
    </row>
    <row r="51" spans="1:113">
      <c r="A51" s="201" t="s">
        <v>65</v>
      </c>
      <c r="B51" s="137"/>
      <c r="C51" s="135"/>
      <c r="D51" s="135"/>
      <c r="E51" s="136"/>
      <c r="F51" s="137"/>
      <c r="G51" s="135"/>
      <c r="H51" s="135"/>
      <c r="I51" s="136"/>
      <c r="J51" s="135"/>
      <c r="K51" s="135"/>
      <c r="L51" s="135"/>
      <c r="M51" s="135"/>
      <c r="N51" s="137"/>
      <c r="O51" s="135"/>
      <c r="P51" s="135"/>
      <c r="Q51" s="136"/>
      <c r="R51" s="135"/>
      <c r="S51" s="135"/>
      <c r="T51" s="135"/>
      <c r="U51" s="135"/>
      <c r="V51" s="137"/>
      <c r="W51" s="135"/>
      <c r="X51" s="135"/>
      <c r="Y51" s="136"/>
      <c r="Z51" s="135"/>
      <c r="AA51" s="135"/>
      <c r="AB51" s="135"/>
      <c r="AC51" s="135"/>
      <c r="AD51" s="137"/>
      <c r="AE51" s="135"/>
      <c r="AF51" s="135"/>
      <c r="AG51" s="136"/>
      <c r="AH51" s="135"/>
      <c r="AI51" s="135"/>
      <c r="AJ51" s="135"/>
      <c r="AK51" s="135"/>
      <c r="AL51" s="137"/>
      <c r="AM51" s="135"/>
      <c r="AN51" s="135"/>
      <c r="AO51" s="136"/>
      <c r="AP51" s="135"/>
      <c r="AQ51" s="135"/>
      <c r="AR51" s="135"/>
      <c r="AS51" s="135"/>
      <c r="AT51" s="137"/>
      <c r="AU51" s="135"/>
      <c r="AV51" s="135"/>
      <c r="AW51" s="136"/>
      <c r="AX51" s="135"/>
      <c r="AY51" s="135"/>
      <c r="AZ51" s="135"/>
      <c r="BA51" s="135"/>
      <c r="BB51" s="137"/>
      <c r="BC51" s="135"/>
      <c r="BD51" s="135"/>
      <c r="BE51" s="136"/>
      <c r="BF51" s="135"/>
      <c r="BG51" s="135"/>
      <c r="BH51" s="135"/>
      <c r="BI51" s="135"/>
      <c r="BJ51" s="137"/>
      <c r="BK51" s="135"/>
      <c r="BL51" s="135"/>
      <c r="BM51" s="136"/>
      <c r="BN51" s="135"/>
      <c r="BO51" s="135"/>
      <c r="BP51" s="135"/>
      <c r="BQ51" s="135"/>
      <c r="BR51" s="137"/>
      <c r="BS51" s="135"/>
      <c r="BT51" s="135"/>
      <c r="BU51" s="136"/>
      <c r="BV51" s="135"/>
      <c r="BW51" s="135"/>
      <c r="BX51" s="135"/>
      <c r="BY51" s="135"/>
      <c r="BZ51" s="137"/>
      <c r="CA51" s="135"/>
      <c r="CB51" s="135"/>
      <c r="CC51" s="136"/>
      <c r="CD51" s="142"/>
      <c r="CE51" s="142"/>
      <c r="CF51" s="142"/>
      <c r="CG51" s="142"/>
      <c r="CH51" s="164"/>
      <c r="CI51" s="142"/>
      <c r="CJ51" s="221"/>
      <c r="CK51" s="343"/>
      <c r="CL51" s="910"/>
      <c r="CM51" s="910"/>
      <c r="CN51" s="910"/>
      <c r="CO51" s="931"/>
      <c r="CP51" s="910"/>
      <c r="CQ51" s="910"/>
      <c r="CR51" s="910"/>
      <c r="CS51" s="931"/>
      <c r="CT51" s="1117"/>
      <c r="CU51" s="1117"/>
      <c r="CV51" s="1117"/>
      <c r="CW51" s="931"/>
      <c r="CX51" s="1117">
        <v>-8</v>
      </c>
      <c r="CY51" s="1117">
        <v>27</v>
      </c>
      <c r="CZ51" s="1117">
        <v>-25</v>
      </c>
      <c r="DA51" s="931">
        <v>-48</v>
      </c>
      <c r="DB51" s="1117">
        <v>11</v>
      </c>
      <c r="DC51" s="1117">
        <v>-10</v>
      </c>
      <c r="DD51" s="1117">
        <v>-45</v>
      </c>
      <c r="DE51" s="1117">
        <v>-1793</v>
      </c>
      <c r="DF51" s="1306">
        <v>24</v>
      </c>
      <c r="DG51" s="1117">
        <v>-6</v>
      </c>
      <c r="DH51" s="1117">
        <v>-32</v>
      </c>
      <c r="DI51" s="1100">
        <v>-55</v>
      </c>
    </row>
    <row r="52" spans="1:113" s="17" customFormat="1">
      <c r="A52" s="200" t="s">
        <v>66</v>
      </c>
      <c r="B52" s="148"/>
      <c r="C52" s="149"/>
      <c r="D52" s="149"/>
      <c r="E52" s="150"/>
      <c r="F52" s="148"/>
      <c r="G52" s="149"/>
      <c r="H52" s="149"/>
      <c r="I52" s="150"/>
      <c r="J52" s="149"/>
      <c r="K52" s="149"/>
      <c r="L52" s="149"/>
      <c r="M52" s="149"/>
      <c r="N52" s="148"/>
      <c r="O52" s="149"/>
      <c r="P52" s="149"/>
      <c r="Q52" s="150"/>
      <c r="R52" s="149"/>
      <c r="S52" s="149"/>
      <c r="T52" s="149"/>
      <c r="U52" s="149"/>
      <c r="V52" s="148"/>
      <c r="W52" s="149"/>
      <c r="X52" s="149"/>
      <c r="Y52" s="150"/>
      <c r="Z52" s="149"/>
      <c r="AA52" s="149"/>
      <c r="AB52" s="149"/>
      <c r="AC52" s="149"/>
      <c r="AD52" s="148"/>
      <c r="AE52" s="149"/>
      <c r="AF52" s="149"/>
      <c r="AG52" s="150"/>
      <c r="AH52" s="149"/>
      <c r="AI52" s="149"/>
      <c r="AJ52" s="149"/>
      <c r="AK52" s="149"/>
      <c r="AL52" s="148"/>
      <c r="AM52" s="149"/>
      <c r="AN52" s="149"/>
      <c r="AO52" s="150"/>
      <c r="AP52" s="149"/>
      <c r="AQ52" s="149"/>
      <c r="AR52" s="149"/>
      <c r="AS52" s="149"/>
      <c r="AT52" s="148"/>
      <c r="AU52" s="149"/>
      <c r="AV52" s="149"/>
      <c r="AW52" s="150"/>
      <c r="AX52" s="149"/>
      <c r="AY52" s="149"/>
      <c r="AZ52" s="149"/>
      <c r="BA52" s="149"/>
      <c r="BB52" s="148"/>
      <c r="BC52" s="149"/>
      <c r="BD52" s="149"/>
      <c r="BE52" s="150"/>
      <c r="BF52" s="149"/>
      <c r="BG52" s="149"/>
      <c r="BH52" s="149"/>
      <c r="BI52" s="149"/>
      <c r="BJ52" s="148"/>
      <c r="BK52" s="149"/>
      <c r="BL52" s="149"/>
      <c r="BM52" s="150"/>
      <c r="BN52" s="149"/>
      <c r="BO52" s="149"/>
      <c r="BP52" s="149"/>
      <c r="BQ52" s="149"/>
      <c r="BR52" s="148"/>
      <c r="BS52" s="149"/>
      <c r="BT52" s="149"/>
      <c r="BU52" s="150"/>
      <c r="BV52" s="149"/>
      <c r="BW52" s="149"/>
      <c r="BX52" s="149"/>
      <c r="BY52" s="149"/>
      <c r="BZ52" s="148"/>
      <c r="CA52" s="149"/>
      <c r="CB52" s="149"/>
      <c r="CC52" s="150"/>
      <c r="CD52" s="151"/>
      <c r="CE52" s="151"/>
      <c r="CF52" s="151"/>
      <c r="CG52" s="151"/>
      <c r="CH52" s="152"/>
      <c r="CI52" s="151"/>
      <c r="CJ52" s="151"/>
      <c r="CK52" s="337"/>
      <c r="CL52" s="906"/>
      <c r="CM52" s="906"/>
      <c r="CN52" s="906"/>
      <c r="CO52" s="927"/>
      <c r="CP52" s="906"/>
      <c r="CQ52" s="906"/>
      <c r="CR52" s="906"/>
      <c r="CS52" s="927"/>
      <c r="CT52" s="1114">
        <f t="shared" ref="CT52:DE52" si="22">+CT50+CT51</f>
        <v>2755</v>
      </c>
      <c r="CU52" s="1114">
        <f t="shared" si="22"/>
        <v>3207</v>
      </c>
      <c r="CV52" s="1114">
        <f t="shared" si="22"/>
        <v>2878</v>
      </c>
      <c r="CW52" s="927">
        <f t="shared" si="22"/>
        <v>3335</v>
      </c>
      <c r="CX52" s="1114">
        <f t="shared" si="22"/>
        <v>3236</v>
      </c>
      <c r="CY52" s="1114">
        <f t="shared" si="22"/>
        <v>3651</v>
      </c>
      <c r="CZ52" s="1114">
        <f t="shared" si="22"/>
        <v>3806</v>
      </c>
      <c r="DA52" s="927">
        <f t="shared" si="22"/>
        <v>1030</v>
      </c>
      <c r="DB52" s="1114">
        <f t="shared" si="22"/>
        <v>2908</v>
      </c>
      <c r="DC52" s="1114">
        <f t="shared" si="22"/>
        <v>3188</v>
      </c>
      <c r="DD52" s="1114">
        <f>+DD50+DD51</f>
        <v>3391</v>
      </c>
      <c r="DE52" s="1114">
        <f t="shared" si="22"/>
        <v>2461</v>
      </c>
      <c r="DF52" s="1307">
        <f>+DF50+DF51</f>
        <v>4013</v>
      </c>
      <c r="DG52" s="1114">
        <f>+DG50+DG51</f>
        <v>4078</v>
      </c>
      <c r="DH52" s="1114">
        <f>+DH50+DH51</f>
        <v>4414</v>
      </c>
      <c r="DI52" s="1114">
        <f>+DI50+DI51</f>
        <v>4188</v>
      </c>
    </row>
    <row r="53" spans="1:113" s="17" customFormat="1">
      <c r="A53" s="136" t="s">
        <v>67</v>
      </c>
      <c r="B53" s="148"/>
      <c r="C53" s="149"/>
      <c r="D53" s="149"/>
      <c r="E53" s="150"/>
      <c r="F53" s="148"/>
      <c r="G53" s="149"/>
      <c r="H53" s="149"/>
      <c r="I53" s="150"/>
      <c r="J53" s="149"/>
      <c r="K53" s="149"/>
      <c r="L53" s="149"/>
      <c r="M53" s="149"/>
      <c r="N53" s="148"/>
      <c r="O53" s="149"/>
      <c r="P53" s="149"/>
      <c r="Q53" s="150"/>
      <c r="R53" s="149"/>
      <c r="S53" s="149"/>
      <c r="T53" s="149"/>
      <c r="U53" s="149"/>
      <c r="V53" s="148"/>
      <c r="W53" s="149"/>
      <c r="X53" s="149"/>
      <c r="Y53" s="150"/>
      <c r="Z53" s="149"/>
      <c r="AA53" s="149"/>
      <c r="AB53" s="149"/>
      <c r="AC53" s="149"/>
      <c r="AD53" s="148"/>
      <c r="AE53" s="149"/>
      <c r="AF53" s="149"/>
      <c r="AG53" s="150"/>
      <c r="AH53" s="149"/>
      <c r="AI53" s="149"/>
      <c r="AJ53" s="149"/>
      <c r="AK53" s="149"/>
      <c r="AL53" s="148"/>
      <c r="AM53" s="149"/>
      <c r="AN53" s="149"/>
      <c r="AO53" s="150"/>
      <c r="AP53" s="149"/>
      <c r="AQ53" s="149"/>
      <c r="AR53" s="149"/>
      <c r="AS53" s="149"/>
      <c r="AT53" s="148"/>
      <c r="AU53" s="149"/>
      <c r="AV53" s="149"/>
      <c r="AW53" s="150"/>
      <c r="AX53" s="149"/>
      <c r="AY53" s="149"/>
      <c r="AZ53" s="149"/>
      <c r="BA53" s="149"/>
      <c r="BB53" s="148"/>
      <c r="BC53" s="149"/>
      <c r="BD53" s="149"/>
      <c r="BE53" s="150"/>
      <c r="BF53" s="149"/>
      <c r="BG53" s="149"/>
      <c r="BH53" s="149"/>
      <c r="BI53" s="149"/>
      <c r="BJ53" s="148"/>
      <c r="BK53" s="149"/>
      <c r="BL53" s="149"/>
      <c r="BM53" s="150"/>
      <c r="BN53" s="149"/>
      <c r="BO53" s="149"/>
      <c r="BP53" s="149"/>
      <c r="BQ53" s="149"/>
      <c r="BR53" s="148"/>
      <c r="BS53" s="149"/>
      <c r="BT53" s="149"/>
      <c r="BU53" s="150"/>
      <c r="BV53" s="149"/>
      <c r="BW53" s="149"/>
      <c r="BX53" s="149"/>
      <c r="BY53" s="149"/>
      <c r="BZ53" s="148"/>
      <c r="CA53" s="149"/>
      <c r="CB53" s="149"/>
      <c r="CC53" s="150"/>
      <c r="CD53" s="158"/>
      <c r="CE53" s="158"/>
      <c r="CF53" s="158"/>
      <c r="CG53" s="158"/>
      <c r="CH53" s="159"/>
      <c r="CI53" s="158"/>
      <c r="CJ53" s="158"/>
      <c r="CK53" s="349"/>
      <c r="CL53" s="903"/>
      <c r="CM53" s="903"/>
      <c r="CN53" s="903"/>
      <c r="CO53" s="907"/>
      <c r="CP53" s="903"/>
      <c r="CQ53" s="903"/>
      <c r="CR53" s="903"/>
      <c r="CS53" s="907"/>
      <c r="CT53" s="1111">
        <f t="shared" ref="CT53:DF53" si="23">+CT50/CT12</f>
        <v>0.12860010269336694</v>
      </c>
      <c r="CU53" s="1111">
        <f t="shared" si="23"/>
        <v>0.13735651875963681</v>
      </c>
      <c r="CV53" s="1111">
        <f t="shared" si="23"/>
        <v>0.12200084781687155</v>
      </c>
      <c r="CW53" s="907">
        <f t="shared" si="23"/>
        <v>0.13150630914826497</v>
      </c>
      <c r="CX53" s="1111">
        <f t="shared" si="23"/>
        <v>0.13540927495095378</v>
      </c>
      <c r="CY53" s="1111">
        <f t="shared" si="23"/>
        <v>0.14443425929616197</v>
      </c>
      <c r="CZ53" s="1111">
        <f t="shared" si="23"/>
        <v>0.15371960516812455</v>
      </c>
      <c r="DA53" s="907">
        <f t="shared" si="23"/>
        <v>4.3114826220853497E-2</v>
      </c>
      <c r="DB53" s="1111">
        <f t="shared" si="23"/>
        <v>0.12902507460027612</v>
      </c>
      <c r="DC53" s="1111">
        <f t="shared" si="23"/>
        <v>0.13018522287807857</v>
      </c>
      <c r="DD53" s="1111">
        <f t="shared" si="23"/>
        <v>0.13295670007352087</v>
      </c>
      <c r="DE53" s="1111">
        <f t="shared" si="23"/>
        <v>0.149289349008598</v>
      </c>
      <c r="DF53" s="1298">
        <f t="shared" si="23"/>
        <v>0.14232704178113961</v>
      </c>
      <c r="DG53" s="1111">
        <f>+DG50/DG12</f>
        <v>0.14068205304857045</v>
      </c>
      <c r="DH53" s="1111">
        <f>+DH50/DH12</f>
        <v>0.15600547387627636</v>
      </c>
      <c r="DI53" s="1111">
        <f t="shared" ref="DI53" si="24">+DI50/DI12</f>
        <v>0.13746962578972946</v>
      </c>
    </row>
    <row r="54" spans="1:113" s="17" customFormat="1">
      <c r="A54" s="136" t="s">
        <v>68</v>
      </c>
      <c r="B54" s="148"/>
      <c r="C54" s="149"/>
      <c r="D54" s="149"/>
      <c r="E54" s="150"/>
      <c r="F54" s="148"/>
      <c r="G54" s="149"/>
      <c r="H54" s="149"/>
      <c r="I54" s="150"/>
      <c r="J54" s="149"/>
      <c r="K54" s="149"/>
      <c r="L54" s="149"/>
      <c r="M54" s="149"/>
      <c r="N54" s="148"/>
      <c r="O54" s="149"/>
      <c r="P54" s="149"/>
      <c r="Q54" s="150"/>
      <c r="R54" s="149"/>
      <c r="S54" s="149"/>
      <c r="T54" s="149"/>
      <c r="U54" s="149"/>
      <c r="V54" s="148"/>
      <c r="W54" s="149"/>
      <c r="X54" s="149"/>
      <c r="Y54" s="150"/>
      <c r="Z54" s="149"/>
      <c r="AA54" s="149"/>
      <c r="AB54" s="149"/>
      <c r="AC54" s="149"/>
      <c r="AD54" s="148"/>
      <c r="AE54" s="149"/>
      <c r="AF54" s="149"/>
      <c r="AG54" s="150"/>
      <c r="AH54" s="149"/>
      <c r="AI54" s="149"/>
      <c r="AJ54" s="149"/>
      <c r="AK54" s="149"/>
      <c r="AL54" s="148"/>
      <c r="AM54" s="149"/>
      <c r="AN54" s="149"/>
      <c r="AO54" s="150"/>
      <c r="AP54" s="149"/>
      <c r="AQ54" s="149"/>
      <c r="AR54" s="149"/>
      <c r="AS54" s="149"/>
      <c r="AT54" s="148"/>
      <c r="AU54" s="149"/>
      <c r="AV54" s="149"/>
      <c r="AW54" s="150"/>
      <c r="AX54" s="149"/>
      <c r="AY54" s="149"/>
      <c r="AZ54" s="149"/>
      <c r="BA54" s="149"/>
      <c r="BB54" s="148"/>
      <c r="BC54" s="149"/>
      <c r="BD54" s="149"/>
      <c r="BE54" s="150"/>
      <c r="BF54" s="149"/>
      <c r="BG54" s="149"/>
      <c r="BH54" s="149"/>
      <c r="BI54" s="149"/>
      <c r="BJ54" s="148"/>
      <c r="BK54" s="149"/>
      <c r="BL54" s="149"/>
      <c r="BM54" s="150"/>
      <c r="BN54" s="149"/>
      <c r="BO54" s="149"/>
      <c r="BP54" s="149"/>
      <c r="BQ54" s="149"/>
      <c r="BR54" s="148"/>
      <c r="BS54" s="149"/>
      <c r="BT54" s="149"/>
      <c r="BU54" s="150"/>
      <c r="BV54" s="149"/>
      <c r="BW54" s="149"/>
      <c r="BX54" s="149"/>
      <c r="BY54" s="149"/>
      <c r="BZ54" s="148"/>
      <c r="CA54" s="149"/>
      <c r="CB54" s="149"/>
      <c r="CC54" s="150"/>
      <c r="CD54" s="140"/>
      <c r="CE54" s="140"/>
      <c r="CF54" s="140"/>
      <c r="CG54" s="140"/>
      <c r="CH54" s="141"/>
      <c r="CI54" s="140"/>
      <c r="CJ54" s="140"/>
      <c r="CK54" s="352"/>
      <c r="CL54" s="905"/>
      <c r="CM54" s="905"/>
      <c r="CN54" s="905"/>
      <c r="CO54" s="926"/>
      <c r="CP54" s="905"/>
      <c r="CQ54" s="905"/>
      <c r="CR54" s="905"/>
      <c r="CS54" s="926"/>
      <c r="CT54" s="1113">
        <v>2754</v>
      </c>
      <c r="CU54" s="1113">
        <v>3204</v>
      </c>
      <c r="CV54" s="1113">
        <v>2878</v>
      </c>
      <c r="CW54" s="926">
        <v>3333</v>
      </c>
      <c r="CX54" s="1113">
        <v>3234</v>
      </c>
      <c r="CY54" s="1113">
        <v>3648</v>
      </c>
      <c r="CZ54" s="1113">
        <v>3805</v>
      </c>
      <c r="DA54" s="926">
        <v>1030</v>
      </c>
      <c r="DB54" s="1113">
        <v>2907</v>
      </c>
      <c r="DC54" s="1113">
        <v>3185</v>
      </c>
      <c r="DD54" s="1113">
        <v>3389</v>
      </c>
      <c r="DE54" s="1113">
        <v>2450</v>
      </c>
      <c r="DF54" s="1297">
        <v>4007</v>
      </c>
      <c r="DG54" s="1113">
        <v>4073</v>
      </c>
      <c r="DH54" s="1113">
        <v>4409</v>
      </c>
      <c r="DI54" s="1099">
        <v>4182</v>
      </c>
    </row>
    <row r="55" spans="1:113" s="17" customFormat="1">
      <c r="A55" s="136" t="s">
        <v>69</v>
      </c>
      <c r="B55" s="148"/>
      <c r="C55" s="149"/>
      <c r="D55" s="149"/>
      <c r="E55" s="150"/>
      <c r="F55" s="148"/>
      <c r="G55" s="149"/>
      <c r="H55" s="149"/>
      <c r="I55" s="150"/>
      <c r="J55" s="149"/>
      <c r="K55" s="149"/>
      <c r="L55" s="149"/>
      <c r="M55" s="149"/>
      <c r="N55" s="148"/>
      <c r="O55" s="149"/>
      <c r="P55" s="149"/>
      <c r="Q55" s="150"/>
      <c r="R55" s="149"/>
      <c r="S55" s="149"/>
      <c r="T55" s="149"/>
      <c r="U55" s="149"/>
      <c r="V55" s="148"/>
      <c r="W55" s="149"/>
      <c r="X55" s="149"/>
      <c r="Y55" s="150"/>
      <c r="Z55" s="149"/>
      <c r="AA55" s="149"/>
      <c r="AB55" s="149"/>
      <c r="AC55" s="149"/>
      <c r="AD55" s="148"/>
      <c r="AE55" s="149"/>
      <c r="AF55" s="149"/>
      <c r="AG55" s="150"/>
      <c r="AH55" s="149"/>
      <c r="AI55" s="149"/>
      <c r="AJ55" s="149"/>
      <c r="AK55" s="149"/>
      <c r="AL55" s="148"/>
      <c r="AM55" s="149"/>
      <c r="AN55" s="149"/>
      <c r="AO55" s="150"/>
      <c r="AP55" s="149"/>
      <c r="AQ55" s="149"/>
      <c r="AR55" s="149"/>
      <c r="AS55" s="149"/>
      <c r="AT55" s="148"/>
      <c r="AU55" s="149"/>
      <c r="AV55" s="149"/>
      <c r="AW55" s="150"/>
      <c r="AX55" s="149"/>
      <c r="AY55" s="149"/>
      <c r="AZ55" s="149"/>
      <c r="BA55" s="149"/>
      <c r="BB55" s="148"/>
      <c r="BC55" s="149"/>
      <c r="BD55" s="149"/>
      <c r="BE55" s="150"/>
      <c r="BF55" s="149"/>
      <c r="BG55" s="149"/>
      <c r="BH55" s="149"/>
      <c r="BI55" s="149"/>
      <c r="BJ55" s="148"/>
      <c r="BK55" s="149"/>
      <c r="BL55" s="149"/>
      <c r="BM55" s="150"/>
      <c r="BN55" s="149"/>
      <c r="BO55" s="149"/>
      <c r="BP55" s="149"/>
      <c r="BQ55" s="149"/>
      <c r="BR55" s="148"/>
      <c r="BS55" s="149"/>
      <c r="BT55" s="149"/>
      <c r="BU55" s="150"/>
      <c r="BV55" s="149"/>
      <c r="BW55" s="149"/>
      <c r="BX55" s="149"/>
      <c r="BY55" s="149"/>
      <c r="BZ55" s="148"/>
      <c r="CA55" s="149"/>
      <c r="CB55" s="149"/>
      <c r="CC55" s="150"/>
      <c r="CD55" s="140"/>
      <c r="CE55" s="140"/>
      <c r="CF55" s="140"/>
      <c r="CG55" s="140"/>
      <c r="CH55" s="141"/>
      <c r="CI55" s="140"/>
      <c r="CJ55" s="216"/>
      <c r="CK55" s="335"/>
      <c r="CL55" s="905"/>
      <c r="CM55" s="905"/>
      <c r="CN55" s="905"/>
      <c r="CO55" s="926"/>
      <c r="CP55" s="905"/>
      <c r="CQ55" s="905"/>
      <c r="CR55" s="905"/>
      <c r="CS55" s="926"/>
      <c r="CT55" s="1113">
        <v>1</v>
      </c>
      <c r="CU55" s="1113">
        <v>3</v>
      </c>
      <c r="CV55" s="1113">
        <v>0</v>
      </c>
      <c r="CW55" s="926">
        <v>2</v>
      </c>
      <c r="CX55" s="1113">
        <v>2</v>
      </c>
      <c r="CY55" s="1113">
        <v>3</v>
      </c>
      <c r="CZ55" s="1113">
        <v>1</v>
      </c>
      <c r="DA55" s="926">
        <v>0</v>
      </c>
      <c r="DB55" s="1113">
        <v>1</v>
      </c>
      <c r="DC55" s="1113">
        <v>3</v>
      </c>
      <c r="DD55" s="1113">
        <v>2</v>
      </c>
      <c r="DE55" s="1113">
        <v>11</v>
      </c>
      <c r="DF55" s="1297">
        <v>6</v>
      </c>
      <c r="DG55" s="1113">
        <v>5</v>
      </c>
      <c r="DH55" s="1113">
        <v>5</v>
      </c>
      <c r="DI55" s="1099">
        <v>6</v>
      </c>
    </row>
    <row r="56" spans="1:113" s="17" customFormat="1">
      <c r="A56" s="150"/>
      <c r="B56" s="148"/>
      <c r="C56" s="149"/>
      <c r="D56" s="149"/>
      <c r="E56" s="150"/>
      <c r="F56" s="148"/>
      <c r="G56" s="149"/>
      <c r="H56" s="149"/>
      <c r="I56" s="150"/>
      <c r="J56" s="149"/>
      <c r="K56" s="149"/>
      <c r="L56" s="149"/>
      <c r="M56" s="149"/>
      <c r="N56" s="148"/>
      <c r="O56" s="149"/>
      <c r="P56" s="149"/>
      <c r="Q56" s="150"/>
      <c r="R56" s="149"/>
      <c r="S56" s="149"/>
      <c r="T56" s="149"/>
      <c r="U56" s="149"/>
      <c r="V56" s="148"/>
      <c r="W56" s="149"/>
      <c r="X56" s="149"/>
      <c r="Y56" s="150"/>
      <c r="Z56" s="149"/>
      <c r="AA56" s="149"/>
      <c r="AB56" s="149"/>
      <c r="AC56" s="149"/>
      <c r="AD56" s="148"/>
      <c r="AE56" s="149"/>
      <c r="AF56" s="149"/>
      <c r="AG56" s="150"/>
      <c r="AH56" s="149"/>
      <c r="AI56" s="149"/>
      <c r="AJ56" s="149"/>
      <c r="AK56" s="149"/>
      <c r="AL56" s="148"/>
      <c r="AM56" s="149"/>
      <c r="AN56" s="149"/>
      <c r="AO56" s="150"/>
      <c r="AP56" s="149"/>
      <c r="AQ56" s="149"/>
      <c r="AR56" s="149"/>
      <c r="AS56" s="149"/>
      <c r="AT56" s="148"/>
      <c r="AU56" s="149"/>
      <c r="AV56" s="149"/>
      <c r="AW56" s="150"/>
      <c r="AX56" s="149"/>
      <c r="AY56" s="149"/>
      <c r="AZ56" s="149"/>
      <c r="BA56" s="149"/>
      <c r="BB56" s="148"/>
      <c r="BC56" s="149"/>
      <c r="BD56" s="149"/>
      <c r="BE56" s="150"/>
      <c r="BF56" s="149"/>
      <c r="BG56" s="149"/>
      <c r="BH56" s="149"/>
      <c r="BI56" s="149"/>
      <c r="BJ56" s="148"/>
      <c r="BK56" s="149"/>
      <c r="BL56" s="149"/>
      <c r="BM56" s="150"/>
      <c r="BN56" s="149"/>
      <c r="BO56" s="149"/>
      <c r="BP56" s="149"/>
      <c r="BQ56" s="149"/>
      <c r="BR56" s="148"/>
      <c r="BS56" s="149"/>
      <c r="BT56" s="149"/>
      <c r="BU56" s="150"/>
      <c r="BV56" s="149"/>
      <c r="BW56" s="149"/>
      <c r="BX56" s="149"/>
      <c r="BY56" s="149"/>
      <c r="BZ56" s="148"/>
      <c r="CA56" s="149"/>
      <c r="CB56" s="149"/>
      <c r="CC56" s="150"/>
      <c r="CD56" s="176"/>
      <c r="CE56" s="176"/>
      <c r="CF56" s="176"/>
      <c r="CG56" s="176"/>
      <c r="CH56" s="177"/>
      <c r="CI56" s="176"/>
      <c r="CJ56" s="223"/>
      <c r="CK56" s="353"/>
      <c r="CL56" s="918"/>
      <c r="CM56" s="918"/>
      <c r="CN56" s="918"/>
      <c r="CO56" s="939"/>
      <c r="CP56" s="918"/>
      <c r="CQ56" s="918"/>
      <c r="CR56" s="918"/>
      <c r="CS56" s="939"/>
      <c r="CT56" s="1124"/>
      <c r="CU56" s="1124"/>
      <c r="CV56" s="1124"/>
      <c r="CW56" s="939"/>
      <c r="CX56" s="1124"/>
      <c r="CY56" s="1124"/>
      <c r="CZ56" s="1124"/>
      <c r="DA56" s="939"/>
      <c r="DB56" s="1124"/>
      <c r="DC56" s="1124"/>
      <c r="DD56" s="1124"/>
      <c r="DE56" s="1124"/>
      <c r="DF56" s="1308"/>
      <c r="DG56" s="1285"/>
      <c r="DH56" s="1285"/>
      <c r="DI56" s="1285"/>
    </row>
    <row r="57" spans="1:113">
      <c r="A57" s="205" t="s">
        <v>70</v>
      </c>
      <c r="B57" s="143"/>
      <c r="C57" s="144"/>
      <c r="D57" s="144"/>
      <c r="E57" s="145"/>
      <c r="F57" s="143"/>
      <c r="G57" s="144"/>
      <c r="H57" s="144"/>
      <c r="I57" s="145"/>
      <c r="J57" s="144"/>
      <c r="K57" s="144"/>
      <c r="L57" s="144"/>
      <c r="M57" s="144"/>
      <c r="N57" s="143"/>
      <c r="O57" s="144"/>
      <c r="P57" s="144"/>
      <c r="Q57" s="145"/>
      <c r="R57" s="144"/>
      <c r="S57" s="144"/>
      <c r="T57" s="144"/>
      <c r="U57" s="144"/>
      <c r="V57" s="143"/>
      <c r="W57" s="144"/>
      <c r="X57" s="144"/>
      <c r="Y57" s="145"/>
      <c r="Z57" s="144"/>
      <c r="AA57" s="144"/>
      <c r="AB57" s="144"/>
      <c r="AC57" s="144"/>
      <c r="AD57" s="143"/>
      <c r="AE57" s="144"/>
      <c r="AF57" s="144"/>
      <c r="AG57" s="145"/>
      <c r="AH57" s="144"/>
      <c r="AI57" s="144"/>
      <c r="AJ57" s="144"/>
      <c r="AK57" s="144"/>
      <c r="AL57" s="143"/>
      <c r="AM57" s="144"/>
      <c r="AN57" s="144"/>
      <c r="AO57" s="145"/>
      <c r="AP57" s="144"/>
      <c r="AQ57" s="144"/>
      <c r="AR57" s="144"/>
      <c r="AS57" s="144"/>
      <c r="AT57" s="143"/>
      <c r="AU57" s="144"/>
      <c r="AV57" s="144"/>
      <c r="AW57" s="145"/>
      <c r="AX57" s="144"/>
      <c r="AY57" s="144"/>
      <c r="AZ57" s="144"/>
      <c r="BA57" s="144"/>
      <c r="BB57" s="143"/>
      <c r="BC57" s="144"/>
      <c r="BD57" s="144"/>
      <c r="BE57" s="145"/>
      <c r="BF57" s="144"/>
      <c r="BG57" s="144"/>
      <c r="BH57" s="144"/>
      <c r="BI57" s="144"/>
      <c r="BJ57" s="143"/>
      <c r="BK57" s="144"/>
      <c r="BL57" s="144"/>
      <c r="BM57" s="145"/>
      <c r="BN57" s="144"/>
      <c r="BO57" s="144"/>
      <c r="BP57" s="144"/>
      <c r="BQ57" s="144"/>
      <c r="BR57" s="143"/>
      <c r="BS57" s="144"/>
      <c r="BT57" s="144"/>
      <c r="BU57" s="145"/>
      <c r="BV57" s="144"/>
      <c r="BW57" s="144"/>
      <c r="BX57" s="144"/>
      <c r="BY57" s="144"/>
      <c r="BZ57" s="143"/>
      <c r="CA57" s="144"/>
      <c r="CB57" s="144"/>
      <c r="CC57" s="145"/>
      <c r="CD57" s="647"/>
      <c r="CE57" s="647"/>
      <c r="CF57" s="647"/>
      <c r="CG57" s="647"/>
      <c r="CH57" s="648"/>
      <c r="CI57" s="647"/>
      <c r="CJ57" s="647"/>
      <c r="CK57" s="647"/>
      <c r="CL57" s="911"/>
      <c r="CM57" s="911"/>
      <c r="CN57" s="911"/>
      <c r="CO57" s="932"/>
      <c r="CP57" s="911"/>
      <c r="CQ57" s="911"/>
      <c r="CR57" s="911"/>
      <c r="CS57" s="932"/>
      <c r="CT57" s="1118">
        <f t="shared" ref="CT57:DC57" si="25">SUM(CT58:CT63)</f>
        <v>-112</v>
      </c>
      <c r="CU57" s="1118">
        <f t="shared" si="25"/>
        <v>-43</v>
      </c>
      <c r="CV57" s="1118">
        <f t="shared" si="25"/>
        <v>-459</v>
      </c>
      <c r="CW57" s="932">
        <f t="shared" si="25"/>
        <v>-115</v>
      </c>
      <c r="CX57" s="1118">
        <f t="shared" si="25"/>
        <v>-248</v>
      </c>
      <c r="CY57" s="1118">
        <f t="shared" si="25"/>
        <v>-90</v>
      </c>
      <c r="CZ57" s="1118">
        <f t="shared" si="25"/>
        <v>74</v>
      </c>
      <c r="DA57" s="932">
        <f t="shared" si="25"/>
        <v>-95</v>
      </c>
      <c r="DB57" s="1118">
        <f t="shared" si="25"/>
        <v>13</v>
      </c>
      <c r="DC57" s="1118">
        <f t="shared" si="25"/>
        <v>-47</v>
      </c>
      <c r="DD57" s="1118">
        <f>SUM(DD58:DD63)</f>
        <v>-166</v>
      </c>
      <c r="DE57" s="1118">
        <f>SUM(DE58:DE63)</f>
        <v>-64</v>
      </c>
      <c r="DF57" s="648">
        <f>SUM(DF58:DF63)</f>
        <v>-167</v>
      </c>
      <c r="DG57" s="1118">
        <f>SUM(DG58:DG63)</f>
        <v>-256</v>
      </c>
      <c r="DH57" s="1118">
        <f>SUM(DH58:DH63)</f>
        <v>81</v>
      </c>
      <c r="DI57" s="1118">
        <f t="shared" ref="DI57" si="26">SUM(DI58:DI63)</f>
        <v>-407</v>
      </c>
    </row>
    <row r="58" spans="1:113" outlineLevel="1">
      <c r="A58" s="201" t="s">
        <v>37</v>
      </c>
      <c r="B58" s="137"/>
      <c r="C58" s="135"/>
      <c r="D58" s="135"/>
      <c r="E58" s="136"/>
      <c r="F58" s="137"/>
      <c r="G58" s="135"/>
      <c r="H58" s="135"/>
      <c r="I58" s="136"/>
      <c r="J58" s="135"/>
      <c r="K58" s="135"/>
      <c r="L58" s="135"/>
      <c r="M58" s="135"/>
      <c r="N58" s="137"/>
      <c r="O58" s="135"/>
      <c r="P58" s="135"/>
      <c r="Q58" s="136"/>
      <c r="R58" s="135"/>
      <c r="S58" s="135"/>
      <c r="T58" s="135"/>
      <c r="U58" s="135"/>
      <c r="V58" s="137"/>
      <c r="W58" s="135"/>
      <c r="X58" s="135"/>
      <c r="Y58" s="136"/>
      <c r="Z58" s="135"/>
      <c r="AA58" s="135"/>
      <c r="AB58" s="135"/>
      <c r="AC58" s="135"/>
      <c r="AD58" s="137"/>
      <c r="AE58" s="135"/>
      <c r="AF58" s="135"/>
      <c r="AG58" s="136"/>
      <c r="AH58" s="135"/>
      <c r="AI58" s="135"/>
      <c r="AJ58" s="135"/>
      <c r="AK58" s="135"/>
      <c r="AL58" s="137"/>
      <c r="AM58" s="135"/>
      <c r="AN58" s="135"/>
      <c r="AO58" s="136"/>
      <c r="AP58" s="135"/>
      <c r="AQ58" s="135"/>
      <c r="AR58" s="135"/>
      <c r="AS58" s="135"/>
      <c r="AT58" s="137"/>
      <c r="AU58" s="135"/>
      <c r="AV58" s="135"/>
      <c r="AW58" s="136"/>
      <c r="AX58" s="135"/>
      <c r="AY58" s="135"/>
      <c r="AZ58" s="135"/>
      <c r="BA58" s="135"/>
      <c r="BB58" s="137"/>
      <c r="BC58" s="135"/>
      <c r="BD58" s="135"/>
      <c r="BE58" s="136"/>
      <c r="BF58" s="135"/>
      <c r="BG58" s="135"/>
      <c r="BH58" s="135"/>
      <c r="BI58" s="135"/>
      <c r="BJ58" s="137"/>
      <c r="BK58" s="135"/>
      <c r="BL58" s="135"/>
      <c r="BM58" s="136"/>
      <c r="BN58" s="135"/>
      <c r="BO58" s="135"/>
      <c r="BP58" s="135"/>
      <c r="BQ58" s="135"/>
      <c r="BR58" s="137"/>
      <c r="BS58" s="135"/>
      <c r="BT58" s="135"/>
      <c r="BU58" s="136"/>
      <c r="BV58" s="135"/>
      <c r="BW58" s="135"/>
      <c r="BX58" s="135"/>
      <c r="BY58" s="135"/>
      <c r="BZ58" s="137"/>
      <c r="CA58" s="135"/>
      <c r="CB58" s="135"/>
      <c r="CC58" s="136"/>
      <c r="CD58" s="138"/>
      <c r="CE58" s="138"/>
      <c r="CF58" s="138"/>
      <c r="CG58" s="138"/>
      <c r="CH58" s="139"/>
      <c r="CI58" s="138"/>
      <c r="CJ58" s="193"/>
      <c r="CK58" s="334"/>
      <c r="CL58" s="887"/>
      <c r="CM58" s="887"/>
      <c r="CN58" s="887"/>
      <c r="CO58" s="888"/>
      <c r="CP58" s="887"/>
      <c r="CQ58" s="887"/>
      <c r="CR58" s="887"/>
      <c r="CS58" s="888"/>
      <c r="CT58" s="1097"/>
      <c r="CU58" s="1097"/>
      <c r="CV58" s="1097">
        <v>-60</v>
      </c>
      <c r="CW58" s="888">
        <v>-120</v>
      </c>
      <c r="CX58" s="1097"/>
      <c r="CY58" s="1097"/>
      <c r="CZ58" s="1097"/>
      <c r="DA58" s="888">
        <v>-55</v>
      </c>
      <c r="DB58" s="1097"/>
      <c r="DC58" s="1097"/>
      <c r="DD58" s="1097"/>
      <c r="DE58" s="1097"/>
      <c r="DF58" s="1302"/>
      <c r="DG58" s="1097"/>
      <c r="DH58" s="1097"/>
      <c r="DI58" s="1097"/>
    </row>
    <row r="59" spans="1:113" outlineLevel="1">
      <c r="A59" s="201" t="s">
        <v>420</v>
      </c>
      <c r="B59" s="137"/>
      <c r="C59" s="135"/>
      <c r="D59" s="135"/>
      <c r="E59" s="136"/>
      <c r="F59" s="137"/>
      <c r="G59" s="135"/>
      <c r="H59" s="135"/>
      <c r="I59" s="136"/>
      <c r="J59" s="135"/>
      <c r="K59" s="135"/>
      <c r="L59" s="135"/>
      <c r="M59" s="135"/>
      <c r="N59" s="137"/>
      <c r="O59" s="135"/>
      <c r="P59" s="135"/>
      <c r="Q59" s="136"/>
      <c r="R59" s="135"/>
      <c r="S59" s="135"/>
      <c r="T59" s="135"/>
      <c r="U59" s="135"/>
      <c r="V59" s="137"/>
      <c r="W59" s="135"/>
      <c r="X59" s="135"/>
      <c r="Y59" s="136"/>
      <c r="Z59" s="135"/>
      <c r="AA59" s="135"/>
      <c r="AB59" s="135"/>
      <c r="AC59" s="135"/>
      <c r="AD59" s="137"/>
      <c r="AE59" s="135"/>
      <c r="AF59" s="135"/>
      <c r="AG59" s="136"/>
      <c r="AH59" s="135"/>
      <c r="AI59" s="135"/>
      <c r="AJ59" s="135"/>
      <c r="AK59" s="135"/>
      <c r="AL59" s="137"/>
      <c r="AM59" s="135"/>
      <c r="AN59" s="135"/>
      <c r="AO59" s="136"/>
      <c r="AP59" s="135"/>
      <c r="AQ59" s="135"/>
      <c r="AR59" s="135"/>
      <c r="AS59" s="135"/>
      <c r="AT59" s="137"/>
      <c r="AU59" s="135"/>
      <c r="AV59" s="135"/>
      <c r="AW59" s="136"/>
      <c r="AX59" s="135"/>
      <c r="AY59" s="135"/>
      <c r="AZ59" s="135"/>
      <c r="BA59" s="135"/>
      <c r="BB59" s="137"/>
      <c r="BC59" s="135"/>
      <c r="BD59" s="135"/>
      <c r="BE59" s="136"/>
      <c r="BF59" s="135"/>
      <c r="BG59" s="135"/>
      <c r="BH59" s="135"/>
      <c r="BI59" s="135"/>
      <c r="BJ59" s="137"/>
      <c r="BK59" s="135"/>
      <c r="BL59" s="135"/>
      <c r="BM59" s="136"/>
      <c r="BN59" s="135"/>
      <c r="BO59" s="135"/>
      <c r="BP59" s="135"/>
      <c r="BQ59" s="135"/>
      <c r="BR59" s="137"/>
      <c r="BS59" s="135"/>
      <c r="BT59" s="135"/>
      <c r="BU59" s="136"/>
      <c r="BV59" s="135"/>
      <c r="BW59" s="135"/>
      <c r="BX59" s="135"/>
      <c r="BY59" s="135"/>
      <c r="BZ59" s="137"/>
      <c r="CA59" s="135"/>
      <c r="CB59" s="135"/>
      <c r="CC59" s="136"/>
      <c r="CD59" s="138"/>
      <c r="CE59" s="138"/>
      <c r="CF59" s="138"/>
      <c r="CG59" s="138"/>
      <c r="CH59" s="139"/>
      <c r="CI59" s="138"/>
      <c r="CJ59" s="193"/>
      <c r="CK59" s="334"/>
      <c r="CL59" s="1097"/>
      <c r="CM59" s="1097"/>
      <c r="CN59" s="1097"/>
      <c r="CO59" s="888"/>
      <c r="CP59" s="1097"/>
      <c r="CQ59" s="1097"/>
      <c r="CR59" s="1097"/>
      <c r="CS59" s="888"/>
      <c r="CT59" s="1097"/>
      <c r="CU59" s="1097"/>
      <c r="CV59" s="1097"/>
      <c r="CW59" s="888"/>
      <c r="CX59" s="1097"/>
      <c r="CY59" s="1097"/>
      <c r="CZ59" s="1097"/>
      <c r="DA59" s="888"/>
      <c r="DB59" s="1097"/>
      <c r="DC59" s="1097"/>
      <c r="DD59" s="1097"/>
      <c r="DE59" s="1097">
        <v>50</v>
      </c>
      <c r="DF59" s="1302"/>
      <c r="DG59" s="1097"/>
      <c r="DH59" s="1097"/>
      <c r="DI59" s="1097"/>
    </row>
    <row r="60" spans="1:113" outlineLevel="1">
      <c r="A60" s="201" t="s">
        <v>38</v>
      </c>
      <c r="B60" s="137"/>
      <c r="C60" s="135"/>
      <c r="D60" s="135"/>
      <c r="E60" s="136"/>
      <c r="F60" s="137"/>
      <c r="G60" s="135"/>
      <c r="H60" s="135"/>
      <c r="I60" s="136"/>
      <c r="J60" s="135"/>
      <c r="K60" s="135"/>
      <c r="L60" s="135"/>
      <c r="M60" s="135"/>
      <c r="N60" s="137"/>
      <c r="O60" s="135"/>
      <c r="P60" s="135"/>
      <c r="Q60" s="136"/>
      <c r="R60" s="135"/>
      <c r="S60" s="135"/>
      <c r="T60" s="135"/>
      <c r="U60" s="135"/>
      <c r="V60" s="137"/>
      <c r="W60" s="135"/>
      <c r="X60" s="135"/>
      <c r="Y60" s="136"/>
      <c r="Z60" s="135"/>
      <c r="AA60" s="135"/>
      <c r="AB60" s="135"/>
      <c r="AC60" s="135"/>
      <c r="AD60" s="137"/>
      <c r="AE60" s="135"/>
      <c r="AF60" s="135"/>
      <c r="AG60" s="136"/>
      <c r="AH60" s="135"/>
      <c r="AI60" s="135"/>
      <c r="AJ60" s="135"/>
      <c r="AK60" s="135"/>
      <c r="AL60" s="137"/>
      <c r="AM60" s="135"/>
      <c r="AN60" s="135"/>
      <c r="AO60" s="136"/>
      <c r="AP60" s="135"/>
      <c r="AQ60" s="135"/>
      <c r="AR60" s="135"/>
      <c r="AS60" s="135"/>
      <c r="AT60" s="137"/>
      <c r="AU60" s="135"/>
      <c r="AV60" s="135"/>
      <c r="AW60" s="136"/>
      <c r="AX60" s="135"/>
      <c r="AY60" s="135"/>
      <c r="AZ60" s="135"/>
      <c r="BA60" s="135"/>
      <c r="BB60" s="137"/>
      <c r="BC60" s="135"/>
      <c r="BD60" s="135"/>
      <c r="BE60" s="136"/>
      <c r="BF60" s="135"/>
      <c r="BG60" s="135"/>
      <c r="BH60" s="135"/>
      <c r="BI60" s="135"/>
      <c r="BJ60" s="137"/>
      <c r="BK60" s="135"/>
      <c r="BL60" s="135"/>
      <c r="BM60" s="136"/>
      <c r="BN60" s="135"/>
      <c r="BO60" s="135"/>
      <c r="BP60" s="135"/>
      <c r="BQ60" s="135"/>
      <c r="BR60" s="137"/>
      <c r="BS60" s="135"/>
      <c r="BT60" s="135"/>
      <c r="BU60" s="136"/>
      <c r="BV60" s="135"/>
      <c r="BW60" s="135"/>
      <c r="BX60" s="135"/>
      <c r="BY60" s="135"/>
      <c r="BZ60" s="137"/>
      <c r="CA60" s="135"/>
      <c r="CB60" s="135"/>
      <c r="CC60" s="136"/>
      <c r="CD60" s="138"/>
      <c r="CE60" s="138"/>
      <c r="CF60" s="138"/>
      <c r="CG60" s="138"/>
      <c r="CH60" s="139"/>
      <c r="CI60" s="138"/>
      <c r="CJ60" s="193"/>
      <c r="CK60" s="334"/>
      <c r="CL60" s="887"/>
      <c r="CM60" s="887"/>
      <c r="CN60" s="887"/>
      <c r="CO60" s="888"/>
      <c r="CP60" s="887"/>
      <c r="CQ60" s="887"/>
      <c r="CR60" s="887"/>
      <c r="CS60" s="888"/>
      <c r="CT60" s="1097"/>
      <c r="CU60" s="1097"/>
      <c r="CV60" s="1097"/>
      <c r="CW60" s="888"/>
      <c r="CX60" s="1097"/>
      <c r="CY60" s="1097"/>
      <c r="CZ60" s="1097"/>
      <c r="DA60" s="888"/>
      <c r="DB60" s="1097"/>
      <c r="DC60" s="1097"/>
      <c r="DD60" s="1097"/>
      <c r="DE60" s="1097"/>
      <c r="DF60" s="1302"/>
      <c r="DG60" s="1097"/>
      <c r="DH60" s="1098">
        <v>380</v>
      </c>
      <c r="DI60" s="1098"/>
    </row>
    <row r="61" spans="1:113" outlineLevel="1">
      <c r="A61" s="201" t="s">
        <v>39</v>
      </c>
      <c r="B61" s="137"/>
      <c r="C61" s="135"/>
      <c r="D61" s="135"/>
      <c r="E61" s="136"/>
      <c r="F61" s="137"/>
      <c r="G61" s="135"/>
      <c r="H61" s="135"/>
      <c r="I61" s="136"/>
      <c r="J61" s="135"/>
      <c r="K61" s="135"/>
      <c r="L61" s="135"/>
      <c r="M61" s="135"/>
      <c r="N61" s="137"/>
      <c r="O61" s="135"/>
      <c r="P61" s="135"/>
      <c r="Q61" s="136"/>
      <c r="R61" s="135"/>
      <c r="S61" s="135"/>
      <c r="T61" s="135"/>
      <c r="U61" s="135"/>
      <c r="V61" s="137"/>
      <c r="W61" s="135"/>
      <c r="X61" s="135"/>
      <c r="Y61" s="136"/>
      <c r="Z61" s="135"/>
      <c r="AA61" s="135"/>
      <c r="AB61" s="135"/>
      <c r="AC61" s="135"/>
      <c r="AD61" s="137"/>
      <c r="AE61" s="135"/>
      <c r="AF61" s="135"/>
      <c r="AG61" s="136"/>
      <c r="AH61" s="135"/>
      <c r="AI61" s="135"/>
      <c r="AJ61" s="135"/>
      <c r="AK61" s="135"/>
      <c r="AL61" s="137"/>
      <c r="AM61" s="135"/>
      <c r="AN61" s="135"/>
      <c r="AO61" s="136"/>
      <c r="AP61" s="135"/>
      <c r="AQ61" s="135"/>
      <c r="AR61" s="135"/>
      <c r="AS61" s="135"/>
      <c r="AT61" s="137"/>
      <c r="AU61" s="135"/>
      <c r="AV61" s="135"/>
      <c r="AW61" s="136"/>
      <c r="AX61" s="135"/>
      <c r="AY61" s="135"/>
      <c r="AZ61" s="135"/>
      <c r="BA61" s="135"/>
      <c r="BB61" s="137"/>
      <c r="BC61" s="135"/>
      <c r="BD61" s="135"/>
      <c r="BE61" s="136"/>
      <c r="BF61" s="135"/>
      <c r="BG61" s="135"/>
      <c r="BH61" s="135"/>
      <c r="BI61" s="135"/>
      <c r="BJ61" s="137"/>
      <c r="BK61" s="135"/>
      <c r="BL61" s="135"/>
      <c r="BM61" s="136"/>
      <c r="BN61" s="135"/>
      <c r="BO61" s="135"/>
      <c r="BP61" s="135"/>
      <c r="BQ61" s="135"/>
      <c r="BR61" s="137"/>
      <c r="BS61" s="135"/>
      <c r="BT61" s="135"/>
      <c r="BU61" s="136"/>
      <c r="BV61" s="135"/>
      <c r="BW61" s="135"/>
      <c r="BX61" s="135"/>
      <c r="BY61" s="135"/>
      <c r="BZ61" s="137"/>
      <c r="CA61" s="135"/>
      <c r="CB61" s="135"/>
      <c r="CC61" s="136"/>
      <c r="CD61" s="138"/>
      <c r="CE61" s="138"/>
      <c r="CF61" s="138"/>
      <c r="CG61" s="138"/>
      <c r="CH61" s="139"/>
      <c r="CI61" s="138"/>
      <c r="CJ61" s="193"/>
      <c r="CK61" s="334"/>
      <c r="CL61" s="887"/>
      <c r="CM61" s="887"/>
      <c r="CN61" s="887"/>
      <c r="CO61" s="888"/>
      <c r="CP61" s="887"/>
      <c r="CQ61" s="887"/>
      <c r="CR61" s="887"/>
      <c r="CS61" s="888"/>
      <c r="CT61" s="1097">
        <v>-75</v>
      </c>
      <c r="CU61" s="1097"/>
      <c r="CV61" s="1097">
        <v>-340</v>
      </c>
      <c r="CW61" s="888"/>
      <c r="CX61" s="1097"/>
      <c r="CY61" s="1097">
        <v>-65</v>
      </c>
      <c r="CZ61" s="1097"/>
      <c r="DA61" s="888"/>
      <c r="DB61" s="1097"/>
      <c r="DC61" s="1097"/>
      <c r="DD61" s="1097"/>
      <c r="DE61" s="1097"/>
      <c r="DF61" s="1302"/>
      <c r="DG61" s="1097"/>
      <c r="DH61" s="1098"/>
      <c r="DI61" s="1098"/>
    </row>
    <row r="62" spans="1:113" outlineLevel="1">
      <c r="A62" s="201" t="s">
        <v>454</v>
      </c>
      <c r="B62" s="137"/>
      <c r="C62" s="135"/>
      <c r="D62" s="135"/>
      <c r="E62" s="136"/>
      <c r="F62" s="137"/>
      <c r="G62" s="135"/>
      <c r="H62" s="135"/>
      <c r="I62" s="136"/>
      <c r="J62" s="135"/>
      <c r="K62" s="135"/>
      <c r="L62" s="135"/>
      <c r="M62" s="135"/>
      <c r="N62" s="137"/>
      <c r="O62" s="135"/>
      <c r="P62" s="135"/>
      <c r="Q62" s="136"/>
      <c r="R62" s="135"/>
      <c r="S62" s="135"/>
      <c r="T62" s="135"/>
      <c r="U62" s="135"/>
      <c r="V62" s="137"/>
      <c r="W62" s="135"/>
      <c r="X62" s="135"/>
      <c r="Y62" s="136"/>
      <c r="Z62" s="135"/>
      <c r="AA62" s="135"/>
      <c r="AB62" s="135"/>
      <c r="AC62" s="135"/>
      <c r="AD62" s="137"/>
      <c r="AE62" s="135"/>
      <c r="AF62" s="135"/>
      <c r="AG62" s="136"/>
      <c r="AH62" s="135"/>
      <c r="AI62" s="135"/>
      <c r="AJ62" s="135"/>
      <c r="AK62" s="135"/>
      <c r="AL62" s="137"/>
      <c r="AM62" s="135"/>
      <c r="AN62" s="135"/>
      <c r="AO62" s="136"/>
      <c r="AP62" s="135"/>
      <c r="AQ62" s="135"/>
      <c r="AR62" s="135"/>
      <c r="AS62" s="135"/>
      <c r="AT62" s="137"/>
      <c r="AU62" s="135"/>
      <c r="AV62" s="135"/>
      <c r="AW62" s="136"/>
      <c r="AX62" s="135"/>
      <c r="AY62" s="135"/>
      <c r="AZ62" s="135"/>
      <c r="BA62" s="135"/>
      <c r="BB62" s="137"/>
      <c r="BC62" s="135"/>
      <c r="BD62" s="135"/>
      <c r="BE62" s="136"/>
      <c r="BF62" s="135"/>
      <c r="BG62" s="135"/>
      <c r="BH62" s="135"/>
      <c r="BI62" s="135"/>
      <c r="BJ62" s="137"/>
      <c r="BK62" s="135"/>
      <c r="BL62" s="135"/>
      <c r="BM62" s="136"/>
      <c r="BN62" s="135"/>
      <c r="BO62" s="135"/>
      <c r="BP62" s="135"/>
      <c r="BQ62" s="135"/>
      <c r="BR62" s="137"/>
      <c r="BS62" s="135"/>
      <c r="BT62" s="135"/>
      <c r="BU62" s="136"/>
      <c r="BV62" s="135"/>
      <c r="BW62" s="135"/>
      <c r="BX62" s="135"/>
      <c r="BY62" s="135"/>
      <c r="BZ62" s="137"/>
      <c r="CA62" s="135"/>
      <c r="CB62" s="135"/>
      <c r="CC62" s="136"/>
      <c r="CD62" s="138"/>
      <c r="CE62" s="138"/>
      <c r="CF62" s="138"/>
      <c r="CG62" s="138"/>
      <c r="CH62" s="139"/>
      <c r="CI62" s="138"/>
      <c r="CJ62" s="193"/>
      <c r="CK62" s="334"/>
      <c r="CL62" s="887"/>
      <c r="CM62" s="887"/>
      <c r="CN62" s="887"/>
      <c r="CO62" s="888"/>
      <c r="CP62" s="887"/>
      <c r="CQ62" s="887"/>
      <c r="CR62" s="887"/>
      <c r="CS62" s="888"/>
      <c r="CT62" s="1097"/>
      <c r="CU62" s="1097"/>
      <c r="CV62" s="1097"/>
      <c r="CW62" s="888"/>
      <c r="CX62" s="1097"/>
      <c r="CY62" s="1097">
        <v>-95</v>
      </c>
      <c r="CZ62" s="1097"/>
      <c r="DA62" s="888"/>
      <c r="DB62" s="1097"/>
      <c r="DC62" s="1097"/>
      <c r="DD62" s="1097"/>
      <c r="DE62" s="1097"/>
      <c r="DF62" s="1302"/>
      <c r="DG62" s="1097"/>
      <c r="DH62" s="1098"/>
      <c r="DI62" s="1098">
        <v>-30</v>
      </c>
    </row>
    <row r="63" spans="1:113" outlineLevel="1">
      <c r="A63" s="145" t="s">
        <v>71</v>
      </c>
      <c r="B63" s="143"/>
      <c r="C63" s="144"/>
      <c r="D63" s="144"/>
      <c r="E63" s="145"/>
      <c r="F63" s="143"/>
      <c r="G63" s="144"/>
      <c r="H63" s="144"/>
      <c r="I63" s="145"/>
      <c r="J63" s="144"/>
      <c r="K63" s="144"/>
      <c r="L63" s="144"/>
      <c r="M63" s="144"/>
      <c r="N63" s="143"/>
      <c r="O63" s="144"/>
      <c r="P63" s="144"/>
      <c r="Q63" s="145"/>
      <c r="R63" s="144"/>
      <c r="S63" s="144"/>
      <c r="T63" s="144"/>
      <c r="U63" s="144"/>
      <c r="V63" s="143"/>
      <c r="W63" s="144"/>
      <c r="X63" s="144"/>
      <c r="Y63" s="145"/>
      <c r="Z63" s="144"/>
      <c r="AA63" s="144"/>
      <c r="AB63" s="144"/>
      <c r="AC63" s="144"/>
      <c r="AD63" s="143"/>
      <c r="AE63" s="144"/>
      <c r="AF63" s="144"/>
      <c r="AG63" s="145"/>
      <c r="AH63" s="144"/>
      <c r="AI63" s="144"/>
      <c r="AJ63" s="144"/>
      <c r="AK63" s="144"/>
      <c r="AL63" s="143"/>
      <c r="AM63" s="144"/>
      <c r="AN63" s="144"/>
      <c r="AO63" s="145"/>
      <c r="AP63" s="144"/>
      <c r="AQ63" s="144"/>
      <c r="AR63" s="144"/>
      <c r="AS63" s="144"/>
      <c r="AT63" s="143"/>
      <c r="AU63" s="144"/>
      <c r="AV63" s="144"/>
      <c r="AW63" s="145"/>
      <c r="AX63" s="144"/>
      <c r="AY63" s="144"/>
      <c r="AZ63" s="144"/>
      <c r="BA63" s="144"/>
      <c r="BB63" s="143"/>
      <c r="BC63" s="144"/>
      <c r="BD63" s="144"/>
      <c r="BE63" s="145"/>
      <c r="BF63" s="144"/>
      <c r="BG63" s="144"/>
      <c r="BH63" s="144"/>
      <c r="BI63" s="144"/>
      <c r="BJ63" s="143"/>
      <c r="BK63" s="144"/>
      <c r="BL63" s="144"/>
      <c r="BM63" s="145"/>
      <c r="BN63" s="144"/>
      <c r="BO63" s="144"/>
      <c r="BP63" s="144"/>
      <c r="BQ63" s="144"/>
      <c r="BR63" s="143"/>
      <c r="BS63" s="144"/>
      <c r="BT63" s="144"/>
      <c r="BU63" s="145"/>
      <c r="BV63" s="144"/>
      <c r="BW63" s="144"/>
      <c r="BX63" s="144"/>
      <c r="BY63" s="144"/>
      <c r="BZ63" s="143"/>
      <c r="CA63" s="144"/>
      <c r="CB63" s="144"/>
      <c r="CC63" s="145"/>
      <c r="CD63" s="502"/>
      <c r="CE63" s="501"/>
      <c r="CF63" s="501"/>
      <c r="CG63" s="501"/>
      <c r="CH63" s="502"/>
      <c r="CI63" s="501"/>
      <c r="CJ63" s="500"/>
      <c r="CK63" s="500"/>
      <c r="CL63" s="919"/>
      <c r="CM63" s="919"/>
      <c r="CN63" s="919"/>
      <c r="CO63" s="940"/>
      <c r="CP63" s="919"/>
      <c r="CQ63" s="919"/>
      <c r="CR63" s="919"/>
      <c r="CS63" s="940"/>
      <c r="CT63" s="1125">
        <v>-37</v>
      </c>
      <c r="CU63" s="1125">
        <v>-43</v>
      </c>
      <c r="CV63" s="1125">
        <v>-59</v>
      </c>
      <c r="CW63" s="940">
        <f>-35+40</f>
        <v>5</v>
      </c>
      <c r="CX63" s="1125">
        <v>-248</v>
      </c>
      <c r="CY63" s="1125">
        <v>70</v>
      </c>
      <c r="CZ63" s="1125">
        <v>74</v>
      </c>
      <c r="DA63" s="940">
        <v>-40</v>
      </c>
      <c r="DB63" s="1125">
        <v>13</v>
      </c>
      <c r="DC63" s="1125">
        <v>-47</v>
      </c>
      <c r="DD63" s="1125">
        <v>-166</v>
      </c>
      <c r="DE63" s="1125">
        <v>-114</v>
      </c>
      <c r="DF63" s="1309">
        <v>-167</v>
      </c>
      <c r="DG63" s="1125">
        <v>-256</v>
      </c>
      <c r="DH63" s="1402">
        <v>-299</v>
      </c>
      <c r="DI63" s="1402">
        <v>-377</v>
      </c>
    </row>
    <row r="64" spans="1:113">
      <c r="A64" s="136" t="s">
        <v>72</v>
      </c>
      <c r="B64" s="137"/>
      <c r="C64" s="135"/>
      <c r="D64" s="135"/>
      <c r="E64" s="136"/>
      <c r="F64" s="137"/>
      <c r="G64" s="135"/>
      <c r="H64" s="135"/>
      <c r="I64" s="136"/>
      <c r="J64" s="135"/>
      <c r="K64" s="135"/>
      <c r="L64" s="135"/>
      <c r="M64" s="135"/>
      <c r="N64" s="137"/>
      <c r="O64" s="135"/>
      <c r="P64" s="135"/>
      <c r="Q64" s="136"/>
      <c r="R64" s="135"/>
      <c r="S64" s="135"/>
      <c r="T64" s="135"/>
      <c r="U64" s="135"/>
      <c r="V64" s="137"/>
      <c r="W64" s="135"/>
      <c r="X64" s="135"/>
      <c r="Y64" s="136"/>
      <c r="Z64" s="135"/>
      <c r="AA64" s="135"/>
      <c r="AB64" s="135"/>
      <c r="AC64" s="135"/>
      <c r="AD64" s="137"/>
      <c r="AE64" s="135"/>
      <c r="AF64" s="135"/>
      <c r="AG64" s="136"/>
      <c r="AH64" s="135"/>
      <c r="AI64" s="135"/>
      <c r="AJ64" s="135"/>
      <c r="AK64" s="135"/>
      <c r="AL64" s="137"/>
      <c r="AM64" s="135"/>
      <c r="AN64" s="135"/>
      <c r="AO64" s="136"/>
      <c r="AP64" s="135"/>
      <c r="AQ64" s="135"/>
      <c r="AR64" s="135"/>
      <c r="AS64" s="135"/>
      <c r="AT64" s="137"/>
      <c r="AU64" s="135"/>
      <c r="AV64" s="135"/>
      <c r="AW64" s="136"/>
      <c r="AX64" s="135"/>
      <c r="AY64" s="135"/>
      <c r="AZ64" s="135"/>
      <c r="BA64" s="135"/>
      <c r="BB64" s="137"/>
      <c r="BC64" s="135"/>
      <c r="BD64" s="135"/>
      <c r="BE64" s="136"/>
      <c r="BF64" s="135"/>
      <c r="BG64" s="135"/>
      <c r="BH64" s="135"/>
      <c r="BI64" s="135"/>
      <c r="BJ64" s="137"/>
      <c r="BK64" s="135"/>
      <c r="BL64" s="135"/>
      <c r="BM64" s="136"/>
      <c r="BN64" s="135"/>
      <c r="BO64" s="135"/>
      <c r="BP64" s="135"/>
      <c r="BQ64" s="135"/>
      <c r="BR64" s="137"/>
      <c r="BS64" s="135"/>
      <c r="BT64" s="135"/>
      <c r="BU64" s="136"/>
      <c r="BV64" s="135"/>
      <c r="BW64" s="135"/>
      <c r="BX64" s="135"/>
      <c r="BY64" s="135"/>
      <c r="BZ64" s="137"/>
      <c r="CA64" s="135"/>
      <c r="CB64" s="135"/>
      <c r="CC64" s="136"/>
      <c r="CD64" s="140"/>
      <c r="CE64" s="140"/>
      <c r="CF64" s="140"/>
      <c r="CG64" s="140"/>
      <c r="CH64" s="141"/>
      <c r="CI64" s="140"/>
      <c r="CJ64" s="140"/>
      <c r="CK64" s="352"/>
      <c r="CL64" s="905"/>
      <c r="CM64" s="905"/>
      <c r="CN64" s="905"/>
      <c r="CO64" s="926"/>
      <c r="CP64" s="905"/>
      <c r="CQ64" s="905"/>
      <c r="CR64" s="905"/>
      <c r="CS64" s="926"/>
      <c r="CT64" s="1097">
        <f>+CT29-CT59-CT58-CT62-CT61-CT60-CT63</f>
        <v>3872</v>
      </c>
      <c r="CU64" s="1097">
        <f t="shared" ref="CU64:DE64" si="27">+CU29-CU59-CU58-CU62-CU61-CU60-CU63</f>
        <v>4382</v>
      </c>
      <c r="CV64" s="1097">
        <f t="shared" si="27"/>
        <v>4604</v>
      </c>
      <c r="CW64" s="888">
        <f t="shared" si="27"/>
        <v>4886</v>
      </c>
      <c r="CX64" s="1097">
        <f t="shared" si="27"/>
        <v>4775</v>
      </c>
      <c r="CY64" s="1097">
        <f t="shared" si="27"/>
        <v>5132</v>
      </c>
      <c r="CZ64" s="1097">
        <f t="shared" si="27"/>
        <v>5247</v>
      </c>
      <c r="DA64" s="888">
        <f t="shared" si="27"/>
        <v>4977</v>
      </c>
      <c r="DB64" s="1097">
        <f t="shared" si="27"/>
        <v>4157</v>
      </c>
      <c r="DC64" s="1097">
        <f t="shared" si="27"/>
        <v>4816</v>
      </c>
      <c r="DD64" s="1097">
        <f t="shared" si="27"/>
        <v>5240</v>
      </c>
      <c r="DE64" s="1097">
        <f t="shared" si="27"/>
        <v>5849</v>
      </c>
      <c r="DF64" s="1297">
        <f>+DF29-DF58-DF59-DF62-DF61-DF60-DF63</f>
        <v>5878</v>
      </c>
      <c r="DG64" s="1113">
        <f>+DG29-DG58-DG59-DG62-DG61-DG60-DG63</f>
        <v>6244</v>
      </c>
      <c r="DH64" s="1113">
        <f>+DH29-DH58-DH59-DH62-DH61-DH60-DH63</f>
        <v>6187</v>
      </c>
      <c r="DI64" s="1113">
        <f t="shared" ref="DI64" si="28">+DI29-DI58-DI59-DI62-DI61-DI60-DI63</f>
        <v>6640</v>
      </c>
    </row>
    <row r="65" spans="1:113">
      <c r="A65" s="150"/>
      <c r="B65" s="137"/>
      <c r="C65" s="135"/>
      <c r="D65" s="135"/>
      <c r="E65" s="136"/>
      <c r="F65" s="137"/>
      <c r="G65" s="135"/>
      <c r="H65" s="135"/>
      <c r="I65" s="136"/>
      <c r="J65" s="135"/>
      <c r="K65" s="135"/>
      <c r="L65" s="135"/>
      <c r="M65" s="135"/>
      <c r="N65" s="137"/>
      <c r="O65" s="135"/>
      <c r="P65" s="135"/>
      <c r="Q65" s="136"/>
      <c r="R65" s="135"/>
      <c r="S65" s="135"/>
      <c r="T65" s="135"/>
      <c r="U65" s="135"/>
      <c r="V65" s="137"/>
      <c r="W65" s="135"/>
      <c r="X65" s="135"/>
      <c r="Y65" s="136"/>
      <c r="Z65" s="135"/>
      <c r="AA65" s="135"/>
      <c r="AB65" s="135"/>
      <c r="AC65" s="135"/>
      <c r="AD65" s="137"/>
      <c r="AE65" s="135"/>
      <c r="AF65" s="135"/>
      <c r="AG65" s="136"/>
      <c r="AH65" s="135"/>
      <c r="AI65" s="135"/>
      <c r="AJ65" s="135"/>
      <c r="AK65" s="135"/>
      <c r="AL65" s="137"/>
      <c r="AM65" s="135"/>
      <c r="AN65" s="135"/>
      <c r="AO65" s="136"/>
      <c r="AP65" s="135"/>
      <c r="AQ65" s="135"/>
      <c r="AR65" s="135"/>
      <c r="AS65" s="135"/>
      <c r="AT65" s="137"/>
      <c r="AU65" s="135"/>
      <c r="AV65" s="135"/>
      <c r="AW65" s="136"/>
      <c r="AX65" s="135"/>
      <c r="AY65" s="135"/>
      <c r="AZ65" s="135"/>
      <c r="BA65" s="135"/>
      <c r="BB65" s="137"/>
      <c r="BC65" s="135"/>
      <c r="BD65" s="135"/>
      <c r="BE65" s="136"/>
      <c r="BF65" s="135"/>
      <c r="BG65" s="135"/>
      <c r="BH65" s="135"/>
      <c r="BI65" s="135"/>
      <c r="BJ65" s="137"/>
      <c r="BK65" s="135"/>
      <c r="BL65" s="135"/>
      <c r="BM65" s="136"/>
      <c r="BN65" s="135"/>
      <c r="BO65" s="135"/>
      <c r="BP65" s="135"/>
      <c r="BQ65" s="135"/>
      <c r="BR65" s="137"/>
      <c r="BS65" s="135"/>
      <c r="BT65" s="135"/>
      <c r="BU65" s="136"/>
      <c r="BV65" s="135"/>
      <c r="BW65" s="135"/>
      <c r="BX65" s="135"/>
      <c r="BY65" s="135"/>
      <c r="BZ65" s="137"/>
      <c r="CA65" s="135"/>
      <c r="CB65" s="135"/>
      <c r="CC65" s="136"/>
      <c r="CD65" s="151"/>
      <c r="CE65" s="151"/>
      <c r="CF65" s="151"/>
      <c r="CG65" s="151"/>
      <c r="CH65" s="152"/>
      <c r="CI65" s="151"/>
      <c r="CJ65" s="218"/>
      <c r="CK65" s="356"/>
      <c r="CL65" s="906"/>
      <c r="CM65" s="906"/>
      <c r="CN65" s="906"/>
      <c r="CO65" s="927"/>
      <c r="CP65" s="906"/>
      <c r="CQ65" s="906"/>
      <c r="CR65" s="906"/>
      <c r="CS65" s="927"/>
      <c r="CT65" s="1114"/>
      <c r="CU65" s="1114"/>
      <c r="CV65" s="1114"/>
      <c r="CW65" s="927"/>
      <c r="CX65" s="1114"/>
      <c r="CY65" s="1114"/>
      <c r="CZ65" s="1114"/>
      <c r="DA65" s="927"/>
      <c r="DB65" s="1114"/>
      <c r="DC65" s="1114"/>
      <c r="DD65" s="1114"/>
      <c r="DE65" s="1114"/>
      <c r="DF65" s="1307"/>
      <c r="DG65" s="1114"/>
      <c r="DH65" s="1114"/>
      <c r="DI65" s="1114"/>
    </row>
    <row r="66" spans="1:113">
      <c r="A66" s="145" t="s">
        <v>73</v>
      </c>
      <c r="B66" s="143"/>
      <c r="C66" s="144"/>
      <c r="D66" s="144"/>
      <c r="E66" s="145"/>
      <c r="F66" s="143"/>
      <c r="G66" s="144"/>
      <c r="H66" s="144"/>
      <c r="I66" s="145"/>
      <c r="J66" s="144"/>
      <c r="K66" s="144"/>
      <c r="L66" s="144"/>
      <c r="M66" s="144"/>
      <c r="N66" s="143"/>
      <c r="O66" s="144"/>
      <c r="P66" s="144"/>
      <c r="Q66" s="145"/>
      <c r="R66" s="144"/>
      <c r="S66" s="144"/>
      <c r="T66" s="144"/>
      <c r="U66" s="144"/>
      <c r="V66" s="143"/>
      <c r="W66" s="144"/>
      <c r="X66" s="144"/>
      <c r="Y66" s="145"/>
      <c r="Z66" s="144"/>
      <c r="AA66" s="144"/>
      <c r="AB66" s="144"/>
      <c r="AC66" s="144"/>
      <c r="AD66" s="143"/>
      <c r="AE66" s="144"/>
      <c r="AF66" s="144"/>
      <c r="AG66" s="145"/>
      <c r="AH66" s="144"/>
      <c r="AI66" s="144"/>
      <c r="AJ66" s="144"/>
      <c r="AK66" s="144"/>
      <c r="AL66" s="143"/>
      <c r="AM66" s="144"/>
      <c r="AN66" s="144"/>
      <c r="AO66" s="145"/>
      <c r="AP66" s="144"/>
      <c r="AQ66" s="144"/>
      <c r="AR66" s="144"/>
      <c r="AS66" s="144"/>
      <c r="AT66" s="143"/>
      <c r="AU66" s="144"/>
      <c r="AV66" s="144"/>
      <c r="AW66" s="145"/>
      <c r="AX66" s="144"/>
      <c r="AY66" s="144"/>
      <c r="AZ66" s="144"/>
      <c r="BA66" s="144"/>
      <c r="BB66" s="143"/>
      <c r="BC66" s="144"/>
      <c r="BD66" s="144"/>
      <c r="BE66" s="145"/>
      <c r="BF66" s="144"/>
      <c r="BG66" s="144"/>
      <c r="BH66" s="144"/>
      <c r="BI66" s="144"/>
      <c r="BJ66" s="143"/>
      <c r="BK66" s="144"/>
      <c r="BL66" s="144"/>
      <c r="BM66" s="145"/>
      <c r="BN66" s="144"/>
      <c r="BO66" s="144"/>
      <c r="BP66" s="144"/>
      <c r="BQ66" s="144"/>
      <c r="BR66" s="143"/>
      <c r="BS66" s="144"/>
      <c r="BT66" s="144"/>
      <c r="BU66" s="145"/>
      <c r="BV66" s="144"/>
      <c r="BW66" s="144"/>
      <c r="BX66" s="144"/>
      <c r="BY66" s="144"/>
      <c r="BZ66" s="143"/>
      <c r="CA66" s="144"/>
      <c r="CB66" s="144"/>
      <c r="CC66" s="145"/>
      <c r="CD66" s="167"/>
      <c r="CE66" s="167"/>
      <c r="CF66" s="167"/>
      <c r="CG66" s="167"/>
      <c r="CH66" s="168"/>
      <c r="CI66" s="167"/>
      <c r="CJ66" s="222"/>
      <c r="CK66" s="345"/>
      <c r="CL66" s="913"/>
      <c r="CM66" s="913"/>
      <c r="CN66" s="913"/>
      <c r="CO66" s="934"/>
      <c r="CP66" s="913"/>
      <c r="CQ66" s="913"/>
      <c r="CR66" s="913"/>
      <c r="CS66" s="934"/>
      <c r="CT66" s="1120"/>
      <c r="CU66" s="1120"/>
      <c r="CV66" s="1120"/>
      <c r="CW66" s="934"/>
      <c r="CX66" s="1120"/>
      <c r="CY66" s="1120"/>
      <c r="CZ66" s="1120"/>
      <c r="DA66" s="934"/>
      <c r="DB66" s="1120"/>
      <c r="DC66" s="1120"/>
      <c r="DD66" s="1120"/>
      <c r="DE66" s="1120"/>
      <c r="DF66" s="1303"/>
      <c r="DG66" s="1120"/>
      <c r="DH66" s="1403"/>
      <c r="DI66" s="1403"/>
    </row>
    <row r="67" spans="1:113" outlineLevel="1">
      <c r="A67" s="201" t="s">
        <v>37</v>
      </c>
      <c r="B67" s="137"/>
      <c r="C67" s="135"/>
      <c r="D67" s="135"/>
      <c r="E67" s="136"/>
      <c r="F67" s="137"/>
      <c r="G67" s="135"/>
      <c r="H67" s="135"/>
      <c r="I67" s="136"/>
      <c r="J67" s="135"/>
      <c r="K67" s="135"/>
      <c r="L67" s="135"/>
      <c r="M67" s="135"/>
      <c r="N67" s="137"/>
      <c r="O67" s="135"/>
      <c r="P67" s="135"/>
      <c r="Q67" s="136"/>
      <c r="R67" s="135"/>
      <c r="S67" s="135"/>
      <c r="T67" s="135"/>
      <c r="U67" s="135"/>
      <c r="V67" s="137"/>
      <c r="W67" s="135"/>
      <c r="X67" s="135"/>
      <c r="Y67" s="136"/>
      <c r="Z67" s="135"/>
      <c r="AA67" s="135"/>
      <c r="AB67" s="135"/>
      <c r="AC67" s="135"/>
      <c r="AD67" s="137"/>
      <c r="AE67" s="135"/>
      <c r="AF67" s="135"/>
      <c r="AG67" s="136"/>
      <c r="AH67" s="135"/>
      <c r="AI67" s="135"/>
      <c r="AJ67" s="135"/>
      <c r="AK67" s="135"/>
      <c r="AL67" s="137"/>
      <c r="AM67" s="135"/>
      <c r="AN67" s="135"/>
      <c r="AO67" s="136"/>
      <c r="AP67" s="135"/>
      <c r="AQ67" s="135"/>
      <c r="AR67" s="135"/>
      <c r="AS67" s="135"/>
      <c r="AT67" s="137"/>
      <c r="AU67" s="135"/>
      <c r="AV67" s="135"/>
      <c r="AW67" s="136"/>
      <c r="AX67" s="135"/>
      <c r="AY67" s="135"/>
      <c r="AZ67" s="135"/>
      <c r="BA67" s="135"/>
      <c r="BB67" s="137"/>
      <c r="BC67" s="135"/>
      <c r="BD67" s="135"/>
      <c r="BE67" s="136"/>
      <c r="BF67" s="135"/>
      <c r="BG67" s="135"/>
      <c r="BH67" s="135"/>
      <c r="BI67" s="135"/>
      <c r="BJ67" s="137"/>
      <c r="BK67" s="135"/>
      <c r="BL67" s="135"/>
      <c r="BM67" s="136"/>
      <c r="BN67" s="135"/>
      <c r="BO67" s="135"/>
      <c r="BP67" s="135"/>
      <c r="BQ67" s="135"/>
      <c r="BR67" s="137"/>
      <c r="BS67" s="135"/>
      <c r="BT67" s="135"/>
      <c r="BU67" s="136"/>
      <c r="BV67" s="135"/>
      <c r="BW67" s="135"/>
      <c r="BX67" s="135"/>
      <c r="BY67" s="135"/>
      <c r="BZ67" s="137"/>
      <c r="CA67" s="135"/>
      <c r="CB67" s="135"/>
      <c r="CC67" s="136"/>
      <c r="CD67" s="169"/>
      <c r="CE67" s="169"/>
      <c r="CF67" s="169"/>
      <c r="CG67" s="169"/>
      <c r="CH67" s="170"/>
      <c r="CI67" s="169"/>
      <c r="CJ67" s="169"/>
      <c r="CK67" s="346"/>
      <c r="CL67" s="914"/>
      <c r="CM67" s="914"/>
      <c r="CN67" s="914"/>
      <c r="CO67" s="935"/>
      <c r="CP67" s="914"/>
      <c r="CQ67" s="914"/>
      <c r="CR67" s="914"/>
      <c r="CS67" s="935"/>
      <c r="CT67" s="1121">
        <f t="shared" ref="CT67:DF67" si="29">(CT22-CT58)/CT6</f>
        <v>0.209274515014616</v>
      </c>
      <c r="CU67" s="1121">
        <f t="shared" si="29"/>
        <v>0.2191484243444792</v>
      </c>
      <c r="CV67" s="1121">
        <f t="shared" si="29"/>
        <v>0.23577896447643371</v>
      </c>
      <c r="CW67" s="935">
        <f t="shared" si="29"/>
        <v>0.23683349689237815</v>
      </c>
      <c r="CX67" s="1121">
        <f t="shared" si="29"/>
        <v>0.22950058072009291</v>
      </c>
      <c r="CY67" s="1121">
        <f t="shared" si="29"/>
        <v>0.23447657475902264</v>
      </c>
      <c r="CZ67" s="1121">
        <f t="shared" si="29"/>
        <v>0.23917503509340243</v>
      </c>
      <c r="DA67" s="935">
        <f t="shared" si="29"/>
        <v>0.23954052060280326</v>
      </c>
      <c r="DB67" s="1121">
        <f t="shared" si="29"/>
        <v>0.21971554683668465</v>
      </c>
      <c r="DC67" s="1121">
        <f t="shared" si="29"/>
        <v>0.22359625668449198</v>
      </c>
      <c r="DD67" s="1121">
        <f t="shared" si="29"/>
        <v>0.23065491985988748</v>
      </c>
      <c r="DE67" s="1121">
        <f t="shared" si="29"/>
        <v>0.21860654901560747</v>
      </c>
      <c r="DF67" s="1310">
        <f t="shared" si="29"/>
        <v>0.22454865933126802</v>
      </c>
      <c r="DG67" s="1121">
        <f t="shared" ref="DG67:DI71" si="30">(DG22-DG58)/DG6</f>
        <v>0.23361467125143273</v>
      </c>
      <c r="DH67" s="1121">
        <f t="shared" si="30"/>
        <v>0.23335086796422935</v>
      </c>
      <c r="DI67" s="1121">
        <f t="shared" si="30"/>
        <v>0.23270257156720039</v>
      </c>
    </row>
    <row r="68" spans="1:113" outlineLevel="1">
      <c r="A68" s="201" t="s">
        <v>420</v>
      </c>
      <c r="B68" s="137"/>
      <c r="C68" s="135"/>
      <c r="D68" s="135"/>
      <c r="E68" s="136"/>
      <c r="F68" s="137"/>
      <c r="G68" s="135"/>
      <c r="H68" s="135"/>
      <c r="I68" s="136"/>
      <c r="J68" s="135"/>
      <c r="K68" s="135"/>
      <c r="L68" s="135"/>
      <c r="M68" s="135"/>
      <c r="N68" s="137"/>
      <c r="O68" s="135"/>
      <c r="P68" s="135"/>
      <c r="Q68" s="136"/>
      <c r="R68" s="135"/>
      <c r="S68" s="135"/>
      <c r="T68" s="135"/>
      <c r="U68" s="135"/>
      <c r="V68" s="137"/>
      <c r="W68" s="135"/>
      <c r="X68" s="135"/>
      <c r="Y68" s="136"/>
      <c r="Z68" s="135"/>
      <c r="AA68" s="135"/>
      <c r="AB68" s="135"/>
      <c r="AC68" s="135"/>
      <c r="AD68" s="137"/>
      <c r="AE68" s="135"/>
      <c r="AF68" s="135"/>
      <c r="AG68" s="136"/>
      <c r="AH68" s="135"/>
      <c r="AI68" s="135"/>
      <c r="AJ68" s="135"/>
      <c r="AK68" s="135"/>
      <c r="AL68" s="137"/>
      <c r="AM68" s="135"/>
      <c r="AN68" s="135"/>
      <c r="AO68" s="136"/>
      <c r="AP68" s="135"/>
      <c r="AQ68" s="135"/>
      <c r="AR68" s="135"/>
      <c r="AS68" s="135"/>
      <c r="AT68" s="137"/>
      <c r="AU68" s="135"/>
      <c r="AV68" s="135"/>
      <c r="AW68" s="136"/>
      <c r="AX68" s="135"/>
      <c r="AY68" s="135"/>
      <c r="AZ68" s="135"/>
      <c r="BA68" s="135"/>
      <c r="BB68" s="137"/>
      <c r="BC68" s="135"/>
      <c r="BD68" s="135"/>
      <c r="BE68" s="136"/>
      <c r="BF68" s="135"/>
      <c r="BG68" s="135"/>
      <c r="BH68" s="135"/>
      <c r="BI68" s="135"/>
      <c r="BJ68" s="137"/>
      <c r="BK68" s="135"/>
      <c r="BL68" s="135"/>
      <c r="BM68" s="136"/>
      <c r="BN68" s="135"/>
      <c r="BO68" s="135"/>
      <c r="BP68" s="135"/>
      <c r="BQ68" s="135"/>
      <c r="BR68" s="137"/>
      <c r="BS68" s="135"/>
      <c r="BT68" s="135"/>
      <c r="BU68" s="136"/>
      <c r="BV68" s="135"/>
      <c r="BW68" s="135"/>
      <c r="BX68" s="135"/>
      <c r="BY68" s="135"/>
      <c r="BZ68" s="137"/>
      <c r="CA68" s="135"/>
      <c r="CB68" s="135"/>
      <c r="CC68" s="136"/>
      <c r="CD68" s="169"/>
      <c r="CE68" s="169"/>
      <c r="CF68" s="169"/>
      <c r="CG68" s="169"/>
      <c r="CH68" s="170"/>
      <c r="CI68" s="169"/>
      <c r="CJ68" s="169"/>
      <c r="CK68" s="346"/>
      <c r="CL68" s="1121"/>
      <c r="CM68" s="1121"/>
      <c r="CN68" s="1121"/>
      <c r="CO68" s="935"/>
      <c r="CP68" s="1121"/>
      <c r="CQ68" s="1121"/>
      <c r="CR68" s="1121"/>
      <c r="CS68" s="935"/>
      <c r="CT68" s="1121">
        <f t="shared" ref="CT68:DE68" si="31">(CT23-CT59)/CT7</f>
        <v>0.18056293149229952</v>
      </c>
      <c r="CU68" s="1121">
        <f t="shared" si="31"/>
        <v>0.19470328592447278</v>
      </c>
      <c r="CV68" s="1121">
        <f t="shared" si="31"/>
        <v>0.18916349809885932</v>
      </c>
      <c r="CW68" s="935">
        <f t="shared" si="31"/>
        <v>0.16666666666666666</v>
      </c>
      <c r="CX68" s="1121">
        <f t="shared" si="31"/>
        <v>0.17056170561705616</v>
      </c>
      <c r="CY68" s="1121">
        <f t="shared" si="31"/>
        <v>0.20118110236220471</v>
      </c>
      <c r="CZ68" s="1121">
        <f t="shared" si="31"/>
        <v>0.18898240244835501</v>
      </c>
      <c r="DA68" s="935">
        <f t="shared" si="31"/>
        <v>0.17019475021168501</v>
      </c>
      <c r="DB68" s="1121">
        <f t="shared" si="31"/>
        <v>0.19873817034700317</v>
      </c>
      <c r="DC68" s="1121">
        <f t="shared" si="31"/>
        <v>0.23467660006772773</v>
      </c>
      <c r="DD68" s="1121">
        <f t="shared" si="31"/>
        <v>0.2084876103674167</v>
      </c>
      <c r="DE68" s="1121">
        <f t="shared" si="31"/>
        <v>0.23322545846817691</v>
      </c>
      <c r="DF68" s="1310">
        <f t="shared" ref="DF68:DG71" si="32">(DF23-DF59)/DF7</f>
        <v>0.24769295302013422</v>
      </c>
      <c r="DG68" s="1121">
        <f t="shared" si="32"/>
        <v>0.25078501151350219</v>
      </c>
      <c r="DH68" s="1396">
        <f t="shared" si="30"/>
        <v>0.25515517600499898</v>
      </c>
      <c r="DI68" s="1396">
        <f t="shared" si="30"/>
        <v>0.25821237585943468</v>
      </c>
    </row>
    <row r="69" spans="1:113" outlineLevel="1">
      <c r="A69" s="201" t="s">
        <v>38</v>
      </c>
      <c r="B69" s="137"/>
      <c r="C69" s="135"/>
      <c r="D69" s="135"/>
      <c r="E69" s="136"/>
      <c r="F69" s="137"/>
      <c r="G69" s="135"/>
      <c r="H69" s="135"/>
      <c r="I69" s="136"/>
      <c r="J69" s="135"/>
      <c r="K69" s="135"/>
      <c r="L69" s="135"/>
      <c r="M69" s="135"/>
      <c r="N69" s="137"/>
      <c r="O69" s="135"/>
      <c r="P69" s="135"/>
      <c r="Q69" s="136"/>
      <c r="R69" s="135"/>
      <c r="S69" s="135"/>
      <c r="T69" s="135"/>
      <c r="U69" s="135"/>
      <c r="V69" s="137"/>
      <c r="W69" s="135"/>
      <c r="X69" s="135"/>
      <c r="Y69" s="136"/>
      <c r="Z69" s="135"/>
      <c r="AA69" s="135"/>
      <c r="AB69" s="135"/>
      <c r="AC69" s="135"/>
      <c r="AD69" s="137"/>
      <c r="AE69" s="135"/>
      <c r="AF69" s="135"/>
      <c r="AG69" s="136"/>
      <c r="AH69" s="135"/>
      <c r="AI69" s="135"/>
      <c r="AJ69" s="135"/>
      <c r="AK69" s="135"/>
      <c r="AL69" s="137"/>
      <c r="AM69" s="135"/>
      <c r="AN69" s="135"/>
      <c r="AO69" s="136"/>
      <c r="AP69" s="135"/>
      <c r="AQ69" s="135"/>
      <c r="AR69" s="135"/>
      <c r="AS69" s="135"/>
      <c r="AT69" s="137"/>
      <c r="AU69" s="135"/>
      <c r="AV69" s="135"/>
      <c r="AW69" s="136"/>
      <c r="AX69" s="135"/>
      <c r="AY69" s="135"/>
      <c r="AZ69" s="135"/>
      <c r="BA69" s="135"/>
      <c r="BB69" s="137"/>
      <c r="BC69" s="135"/>
      <c r="BD69" s="135"/>
      <c r="BE69" s="136"/>
      <c r="BF69" s="135"/>
      <c r="BG69" s="135"/>
      <c r="BH69" s="135"/>
      <c r="BI69" s="135"/>
      <c r="BJ69" s="137"/>
      <c r="BK69" s="135"/>
      <c r="BL69" s="135"/>
      <c r="BM69" s="136"/>
      <c r="BN69" s="135"/>
      <c r="BO69" s="135"/>
      <c r="BP69" s="135"/>
      <c r="BQ69" s="135"/>
      <c r="BR69" s="137"/>
      <c r="BS69" s="135"/>
      <c r="BT69" s="135"/>
      <c r="BU69" s="136"/>
      <c r="BV69" s="135"/>
      <c r="BW69" s="135"/>
      <c r="BX69" s="135"/>
      <c r="BY69" s="135"/>
      <c r="BZ69" s="137"/>
      <c r="CA69" s="135"/>
      <c r="CB69" s="135"/>
      <c r="CC69" s="136"/>
      <c r="CD69" s="169"/>
      <c r="CE69" s="169"/>
      <c r="CF69" s="169"/>
      <c r="CG69" s="169"/>
      <c r="CH69" s="170"/>
      <c r="CI69" s="169"/>
      <c r="CJ69" s="169"/>
      <c r="CK69" s="346"/>
      <c r="CL69" s="914"/>
      <c r="CM69" s="914"/>
      <c r="CN69" s="914"/>
      <c r="CO69" s="935"/>
      <c r="CP69" s="914"/>
      <c r="CQ69" s="914"/>
      <c r="CR69" s="914"/>
      <c r="CS69" s="935"/>
      <c r="CT69" s="1121">
        <f t="shared" ref="CT69:DE69" si="33">(CT24-CT60)/CT8</f>
        <v>0.21676646706586827</v>
      </c>
      <c r="CU69" s="1121">
        <f t="shared" si="33"/>
        <v>0.22452830188679246</v>
      </c>
      <c r="CV69" s="1121">
        <f t="shared" si="33"/>
        <v>0.22497347010965688</v>
      </c>
      <c r="CW69" s="935">
        <f t="shared" si="33"/>
        <v>0.22577854671280276</v>
      </c>
      <c r="CX69" s="1121">
        <f t="shared" si="33"/>
        <v>0.22687094873305833</v>
      </c>
      <c r="CY69" s="1121">
        <f t="shared" si="33"/>
        <v>0.2339734920205572</v>
      </c>
      <c r="CZ69" s="1121">
        <f t="shared" si="33"/>
        <v>0.2360959651035987</v>
      </c>
      <c r="DA69" s="935">
        <f t="shared" si="33"/>
        <v>0.22361874836344592</v>
      </c>
      <c r="DB69" s="1121">
        <f t="shared" si="33"/>
        <v>0.21568627450980393</v>
      </c>
      <c r="DC69" s="1121">
        <f t="shared" si="33"/>
        <v>0.22059635560463833</v>
      </c>
      <c r="DD69" s="1121">
        <f t="shared" si="33"/>
        <v>0.23353293413173654</v>
      </c>
      <c r="DE69" s="1121">
        <f t="shared" si="33"/>
        <v>0.24099589074208363</v>
      </c>
      <c r="DF69" s="1310">
        <f t="shared" si="32"/>
        <v>0.23145621433887373</v>
      </c>
      <c r="DG69" s="1121">
        <f t="shared" si="32"/>
        <v>0.23206547905633124</v>
      </c>
      <c r="DH69" s="1396">
        <f t="shared" si="30"/>
        <v>0.23216957605985036</v>
      </c>
      <c r="DI69" s="1396">
        <f t="shared" si="30"/>
        <v>0.23122907699665232</v>
      </c>
    </row>
    <row r="70" spans="1:113" outlineLevel="1">
      <c r="A70" s="201" t="s">
        <v>39</v>
      </c>
      <c r="B70" s="137"/>
      <c r="C70" s="135"/>
      <c r="D70" s="135"/>
      <c r="E70" s="136"/>
      <c r="F70" s="137"/>
      <c r="G70" s="135"/>
      <c r="H70" s="135"/>
      <c r="I70" s="136"/>
      <c r="J70" s="135"/>
      <c r="K70" s="135"/>
      <c r="L70" s="135"/>
      <c r="M70" s="135"/>
      <c r="N70" s="137"/>
      <c r="O70" s="135"/>
      <c r="P70" s="135"/>
      <c r="Q70" s="136"/>
      <c r="R70" s="135"/>
      <c r="S70" s="135"/>
      <c r="T70" s="135"/>
      <c r="U70" s="135"/>
      <c r="V70" s="137"/>
      <c r="W70" s="135"/>
      <c r="X70" s="135"/>
      <c r="Y70" s="136"/>
      <c r="Z70" s="135"/>
      <c r="AA70" s="135"/>
      <c r="AB70" s="135"/>
      <c r="AC70" s="135"/>
      <c r="AD70" s="137"/>
      <c r="AE70" s="135"/>
      <c r="AF70" s="135"/>
      <c r="AG70" s="136"/>
      <c r="AH70" s="135"/>
      <c r="AI70" s="135"/>
      <c r="AJ70" s="135"/>
      <c r="AK70" s="135"/>
      <c r="AL70" s="137"/>
      <c r="AM70" s="135"/>
      <c r="AN70" s="135"/>
      <c r="AO70" s="136"/>
      <c r="AP70" s="135"/>
      <c r="AQ70" s="135"/>
      <c r="AR70" s="135"/>
      <c r="AS70" s="135"/>
      <c r="AT70" s="137"/>
      <c r="AU70" s="135"/>
      <c r="AV70" s="135"/>
      <c r="AW70" s="136"/>
      <c r="AX70" s="135"/>
      <c r="AY70" s="135"/>
      <c r="AZ70" s="135"/>
      <c r="BA70" s="135"/>
      <c r="BB70" s="137"/>
      <c r="BC70" s="135"/>
      <c r="BD70" s="135"/>
      <c r="BE70" s="136"/>
      <c r="BF70" s="135"/>
      <c r="BG70" s="135"/>
      <c r="BH70" s="135"/>
      <c r="BI70" s="135"/>
      <c r="BJ70" s="137"/>
      <c r="BK70" s="135"/>
      <c r="BL70" s="135"/>
      <c r="BM70" s="136"/>
      <c r="BN70" s="135"/>
      <c r="BO70" s="135"/>
      <c r="BP70" s="135"/>
      <c r="BQ70" s="135"/>
      <c r="BR70" s="137"/>
      <c r="BS70" s="135"/>
      <c r="BT70" s="135"/>
      <c r="BU70" s="136"/>
      <c r="BV70" s="135"/>
      <c r="BW70" s="135"/>
      <c r="BX70" s="135"/>
      <c r="BY70" s="135"/>
      <c r="BZ70" s="137"/>
      <c r="CA70" s="135"/>
      <c r="CB70" s="135"/>
      <c r="CC70" s="136"/>
      <c r="CD70" s="169"/>
      <c r="CE70" s="169"/>
      <c r="CF70" s="169"/>
      <c r="CG70" s="169"/>
      <c r="CH70" s="170"/>
      <c r="CI70" s="169"/>
      <c r="CJ70" s="169"/>
      <c r="CK70" s="346"/>
      <c r="CL70" s="914"/>
      <c r="CM70" s="914"/>
      <c r="CN70" s="914"/>
      <c r="CO70" s="935"/>
      <c r="CP70" s="914"/>
      <c r="CQ70" s="914"/>
      <c r="CR70" s="914"/>
      <c r="CS70" s="935"/>
      <c r="CT70" s="1121">
        <f t="shared" ref="CT70:DE70" si="34">(CT25-CT61)/CT9</f>
        <v>0.18333066709326507</v>
      </c>
      <c r="CU70" s="1121">
        <f t="shared" si="34"/>
        <v>0.18058161350844279</v>
      </c>
      <c r="CV70" s="1121">
        <f t="shared" si="34"/>
        <v>0.18545510931927431</v>
      </c>
      <c r="CW70" s="935">
        <f t="shared" si="34"/>
        <v>0.1849894291754757</v>
      </c>
      <c r="CX70" s="1121">
        <f t="shared" si="34"/>
        <v>0.18886915334517465</v>
      </c>
      <c r="CY70" s="1121">
        <f t="shared" si="34"/>
        <v>0.19257641921397381</v>
      </c>
      <c r="CZ70" s="1121">
        <f t="shared" si="34"/>
        <v>0.19996914056472767</v>
      </c>
      <c r="DA70" s="935">
        <f t="shared" si="34"/>
        <v>0.17734065263799939</v>
      </c>
      <c r="DB70" s="1121">
        <f t="shared" si="34"/>
        <v>0.150976290097629</v>
      </c>
      <c r="DC70" s="1121">
        <f t="shared" si="34"/>
        <v>0.16998693664271719</v>
      </c>
      <c r="DD70" s="1121">
        <f t="shared" si="34"/>
        <v>0.18721828718609143</v>
      </c>
      <c r="DE70" s="1121">
        <f t="shared" si="34"/>
        <v>0.20011476115334959</v>
      </c>
      <c r="DF70" s="1310">
        <f t="shared" si="32"/>
        <v>0.19776227840743971</v>
      </c>
      <c r="DG70" s="1121">
        <f t="shared" si="32"/>
        <v>0.19756881374877741</v>
      </c>
      <c r="DH70" s="1396">
        <f t="shared" si="30"/>
        <v>0.20236087689713322</v>
      </c>
      <c r="DI70" s="1396">
        <f t="shared" si="30"/>
        <v>0.20334540007489701</v>
      </c>
    </row>
    <row r="71" spans="1:113" outlineLevel="1">
      <c r="A71" s="201" t="s">
        <v>454</v>
      </c>
      <c r="B71" s="137"/>
      <c r="C71" s="135"/>
      <c r="D71" s="135"/>
      <c r="E71" s="136"/>
      <c r="F71" s="137"/>
      <c r="G71" s="135"/>
      <c r="H71" s="135"/>
      <c r="I71" s="136"/>
      <c r="J71" s="135"/>
      <c r="K71" s="135"/>
      <c r="L71" s="135"/>
      <c r="M71" s="135"/>
      <c r="N71" s="137"/>
      <c r="O71" s="135"/>
      <c r="P71" s="135"/>
      <c r="Q71" s="136"/>
      <c r="R71" s="135"/>
      <c r="S71" s="135"/>
      <c r="T71" s="135"/>
      <c r="U71" s="135"/>
      <c r="V71" s="137"/>
      <c r="W71" s="135"/>
      <c r="X71" s="135"/>
      <c r="Y71" s="136"/>
      <c r="Z71" s="135"/>
      <c r="AA71" s="135"/>
      <c r="AB71" s="135"/>
      <c r="AC71" s="135"/>
      <c r="AD71" s="137"/>
      <c r="AE71" s="135"/>
      <c r="AF71" s="135"/>
      <c r="AG71" s="136"/>
      <c r="AH71" s="135"/>
      <c r="AI71" s="135"/>
      <c r="AJ71" s="135"/>
      <c r="AK71" s="135"/>
      <c r="AL71" s="137"/>
      <c r="AM71" s="135"/>
      <c r="AN71" s="135"/>
      <c r="AO71" s="136"/>
      <c r="AP71" s="135"/>
      <c r="AQ71" s="135"/>
      <c r="AR71" s="135"/>
      <c r="AS71" s="135"/>
      <c r="AT71" s="137"/>
      <c r="AU71" s="135"/>
      <c r="AV71" s="135"/>
      <c r="AW71" s="136"/>
      <c r="AX71" s="135"/>
      <c r="AY71" s="135"/>
      <c r="AZ71" s="135"/>
      <c r="BA71" s="135"/>
      <c r="BB71" s="137"/>
      <c r="BC71" s="135"/>
      <c r="BD71" s="135"/>
      <c r="BE71" s="136"/>
      <c r="BF71" s="135"/>
      <c r="BG71" s="135"/>
      <c r="BH71" s="135"/>
      <c r="BI71" s="135"/>
      <c r="BJ71" s="137"/>
      <c r="BK71" s="135"/>
      <c r="BL71" s="135"/>
      <c r="BM71" s="136"/>
      <c r="BN71" s="135"/>
      <c r="BO71" s="135"/>
      <c r="BP71" s="135"/>
      <c r="BQ71" s="135"/>
      <c r="BR71" s="137"/>
      <c r="BS71" s="135"/>
      <c r="BT71" s="135"/>
      <c r="BU71" s="136"/>
      <c r="BV71" s="135"/>
      <c r="BW71" s="135"/>
      <c r="BX71" s="135"/>
      <c r="BY71" s="135"/>
      <c r="BZ71" s="137"/>
      <c r="CA71" s="135"/>
      <c r="CB71" s="135"/>
      <c r="CC71" s="136"/>
      <c r="CD71" s="171"/>
      <c r="CE71" s="171"/>
      <c r="CF71" s="171"/>
      <c r="CG71" s="171"/>
      <c r="CH71" s="172"/>
      <c r="CI71" s="171"/>
      <c r="CJ71" s="171"/>
      <c r="CK71" s="347"/>
      <c r="CL71" s="915"/>
      <c r="CM71" s="915"/>
      <c r="CN71" s="915"/>
      <c r="CO71" s="936"/>
      <c r="CP71" s="915"/>
      <c r="CQ71" s="915"/>
      <c r="CR71" s="915"/>
      <c r="CS71" s="936"/>
      <c r="CT71" s="1122">
        <f t="shared" ref="CT71:DE71" si="35">(CT26-CT62)/CT10</f>
        <v>0.1210494931425164</v>
      </c>
      <c r="CU71" s="1122">
        <f t="shared" si="35"/>
        <v>0.13397246804326451</v>
      </c>
      <c r="CV71" s="1122">
        <f t="shared" si="35"/>
        <v>0.1143011917659805</v>
      </c>
      <c r="CW71" s="936">
        <f t="shared" si="35"/>
        <v>0.10896551724137932</v>
      </c>
      <c r="CX71" s="1122">
        <f t="shared" si="35"/>
        <v>0.15738831615120275</v>
      </c>
      <c r="CY71" s="1122">
        <f t="shared" si="35"/>
        <v>0.16131025957972805</v>
      </c>
      <c r="CZ71" s="1122">
        <f t="shared" si="35"/>
        <v>0.17872340425531916</v>
      </c>
      <c r="DA71" s="936">
        <f t="shared" si="35"/>
        <v>0.15527310202679492</v>
      </c>
      <c r="DB71" s="1122">
        <f t="shared" si="35"/>
        <v>0.15011037527593818</v>
      </c>
      <c r="DC71" s="1122">
        <f t="shared" si="35"/>
        <v>0.15910585141354372</v>
      </c>
      <c r="DD71" s="1122">
        <f t="shared" si="35"/>
        <v>0.15163796014859846</v>
      </c>
      <c r="DE71" s="1122">
        <f t="shared" si="35"/>
        <v>0.13927757891311421</v>
      </c>
      <c r="DF71" s="1311">
        <f t="shared" si="32"/>
        <v>0.16367642429965376</v>
      </c>
      <c r="DG71" s="1122">
        <f t="shared" si="32"/>
        <v>0.17620137299771166</v>
      </c>
      <c r="DH71" s="1397">
        <f t="shared" si="30"/>
        <v>0.16440049443757726</v>
      </c>
      <c r="DI71" s="1397">
        <f t="shared" si="30"/>
        <v>0.14953551093796824</v>
      </c>
    </row>
    <row r="72" spans="1:113" outlineLevel="1">
      <c r="A72" s="145"/>
      <c r="B72" s="143"/>
      <c r="C72" s="144"/>
      <c r="D72" s="144"/>
      <c r="E72" s="145"/>
      <c r="F72" s="143"/>
      <c r="G72" s="144"/>
      <c r="H72" s="144"/>
      <c r="I72" s="145"/>
      <c r="J72" s="144"/>
      <c r="K72" s="144"/>
      <c r="L72" s="144"/>
      <c r="M72" s="144"/>
      <c r="N72" s="143"/>
      <c r="O72" s="144"/>
      <c r="P72" s="144"/>
      <c r="Q72" s="145"/>
      <c r="R72" s="144"/>
      <c r="S72" s="144"/>
      <c r="T72" s="144"/>
      <c r="U72" s="144"/>
      <c r="V72" s="143"/>
      <c r="W72" s="144"/>
      <c r="X72" s="144"/>
      <c r="Y72" s="145"/>
      <c r="Z72" s="144"/>
      <c r="AA72" s="144"/>
      <c r="AB72" s="144"/>
      <c r="AC72" s="144"/>
      <c r="AD72" s="143"/>
      <c r="AE72" s="144"/>
      <c r="AF72" s="144"/>
      <c r="AG72" s="145"/>
      <c r="AH72" s="144"/>
      <c r="AI72" s="144"/>
      <c r="AJ72" s="144"/>
      <c r="AK72" s="144"/>
      <c r="AL72" s="143"/>
      <c r="AM72" s="144"/>
      <c r="AN72" s="144"/>
      <c r="AO72" s="145"/>
      <c r="AP72" s="144"/>
      <c r="AQ72" s="144"/>
      <c r="AR72" s="144"/>
      <c r="AS72" s="144"/>
      <c r="AT72" s="143"/>
      <c r="AU72" s="144"/>
      <c r="AV72" s="144"/>
      <c r="AW72" s="145"/>
      <c r="AX72" s="144"/>
      <c r="AY72" s="144"/>
      <c r="AZ72" s="144"/>
      <c r="BA72" s="144"/>
      <c r="BB72" s="143"/>
      <c r="BC72" s="144"/>
      <c r="BD72" s="144"/>
      <c r="BE72" s="145"/>
      <c r="BF72" s="144"/>
      <c r="BG72" s="144"/>
      <c r="BH72" s="144"/>
      <c r="BI72" s="144"/>
      <c r="BJ72" s="143"/>
      <c r="BK72" s="144"/>
      <c r="BL72" s="144"/>
      <c r="BM72" s="145"/>
      <c r="BN72" s="144"/>
      <c r="BO72" s="144"/>
      <c r="BP72" s="144"/>
      <c r="BQ72" s="144"/>
      <c r="BR72" s="143"/>
      <c r="BS72" s="144"/>
      <c r="BT72" s="144"/>
      <c r="BU72" s="145"/>
      <c r="BV72" s="144"/>
      <c r="BW72" s="144"/>
      <c r="BX72" s="144"/>
      <c r="BY72" s="144"/>
      <c r="BZ72" s="143"/>
      <c r="CA72" s="144"/>
      <c r="CB72" s="144"/>
      <c r="CC72" s="145"/>
      <c r="CD72" s="146"/>
      <c r="CE72" s="146"/>
      <c r="CF72" s="146"/>
      <c r="CG72" s="146"/>
      <c r="CH72" s="146"/>
      <c r="CI72" s="146"/>
      <c r="CJ72" s="146"/>
      <c r="CK72" s="354"/>
      <c r="CL72" s="911"/>
      <c r="CM72" s="911"/>
      <c r="CN72" s="911"/>
      <c r="CO72" s="932"/>
      <c r="CP72" s="911"/>
      <c r="CQ72" s="911"/>
      <c r="CR72" s="911"/>
      <c r="CS72" s="932"/>
      <c r="CT72" s="1118"/>
      <c r="CU72" s="1118"/>
      <c r="CV72" s="1118"/>
      <c r="CW72" s="932"/>
      <c r="CX72" s="1118"/>
      <c r="CY72" s="1118"/>
      <c r="CZ72" s="1118"/>
      <c r="DA72" s="932"/>
      <c r="DB72" s="1118"/>
      <c r="DC72" s="1118"/>
      <c r="DD72" s="1118"/>
      <c r="DE72" s="1118"/>
      <c r="DF72" s="648"/>
      <c r="DG72" s="1118"/>
      <c r="DH72" s="1102"/>
      <c r="DI72" s="1102"/>
    </row>
    <row r="73" spans="1:113">
      <c r="A73" s="136" t="s">
        <v>73</v>
      </c>
      <c r="B73" s="137"/>
      <c r="C73" s="135"/>
      <c r="D73" s="135"/>
      <c r="E73" s="136"/>
      <c r="F73" s="137"/>
      <c r="G73" s="135"/>
      <c r="H73" s="135"/>
      <c r="I73" s="136"/>
      <c r="J73" s="135"/>
      <c r="K73" s="135"/>
      <c r="L73" s="135"/>
      <c r="M73" s="135"/>
      <c r="N73" s="137"/>
      <c r="O73" s="135"/>
      <c r="P73" s="135"/>
      <c r="Q73" s="136"/>
      <c r="R73" s="135"/>
      <c r="S73" s="135"/>
      <c r="T73" s="135"/>
      <c r="U73" s="135"/>
      <c r="V73" s="137"/>
      <c r="W73" s="135"/>
      <c r="X73" s="135"/>
      <c r="Y73" s="136"/>
      <c r="Z73" s="135"/>
      <c r="AA73" s="135"/>
      <c r="AB73" s="135"/>
      <c r="AC73" s="135"/>
      <c r="AD73" s="137"/>
      <c r="AE73" s="135"/>
      <c r="AF73" s="135"/>
      <c r="AG73" s="136"/>
      <c r="AH73" s="135"/>
      <c r="AI73" s="135"/>
      <c r="AJ73" s="135"/>
      <c r="AK73" s="135"/>
      <c r="AL73" s="137"/>
      <c r="AM73" s="135"/>
      <c r="AN73" s="135"/>
      <c r="AO73" s="136"/>
      <c r="AP73" s="135"/>
      <c r="AQ73" s="135"/>
      <c r="AR73" s="135"/>
      <c r="AS73" s="135"/>
      <c r="AT73" s="137"/>
      <c r="AU73" s="135"/>
      <c r="AV73" s="135"/>
      <c r="AW73" s="136"/>
      <c r="AX73" s="135"/>
      <c r="AY73" s="135"/>
      <c r="AZ73" s="135"/>
      <c r="BA73" s="135"/>
      <c r="BB73" s="137"/>
      <c r="BC73" s="135"/>
      <c r="BD73" s="135"/>
      <c r="BE73" s="136"/>
      <c r="BF73" s="135"/>
      <c r="BG73" s="135"/>
      <c r="BH73" s="135"/>
      <c r="BI73" s="135"/>
      <c r="BJ73" s="137"/>
      <c r="BK73" s="135"/>
      <c r="BL73" s="135"/>
      <c r="BM73" s="136"/>
      <c r="BN73" s="135"/>
      <c r="BO73" s="135"/>
      <c r="BP73" s="135"/>
      <c r="BQ73" s="135"/>
      <c r="BR73" s="137"/>
      <c r="BS73" s="135"/>
      <c r="BT73" s="135"/>
      <c r="BU73" s="136"/>
      <c r="BV73" s="135"/>
      <c r="BW73" s="135"/>
      <c r="BX73" s="135"/>
      <c r="BY73" s="135"/>
      <c r="BZ73" s="137"/>
      <c r="CA73" s="135"/>
      <c r="CB73" s="135"/>
      <c r="CC73" s="136"/>
      <c r="CD73" s="158"/>
      <c r="CE73" s="158"/>
      <c r="CF73" s="158"/>
      <c r="CG73" s="158"/>
      <c r="CH73" s="159"/>
      <c r="CI73" s="158"/>
      <c r="CJ73" s="158"/>
      <c r="CK73" s="349"/>
      <c r="CL73" s="903"/>
      <c r="CM73" s="903"/>
      <c r="CN73" s="903"/>
      <c r="CO73" s="907"/>
      <c r="CP73" s="903"/>
      <c r="CQ73" s="903"/>
      <c r="CR73" s="903"/>
      <c r="CS73" s="907"/>
      <c r="CT73" s="1111">
        <f t="shared" ref="CT73:DC73" si="36">+CT64/CT12</f>
        <v>0.18074032581804603</v>
      </c>
      <c r="CU73" s="1111">
        <f t="shared" si="36"/>
        <v>0.18768202843926673</v>
      </c>
      <c r="CV73" s="1111">
        <f t="shared" si="36"/>
        <v>0.19516744383213225</v>
      </c>
      <c r="CW73" s="907">
        <f t="shared" si="36"/>
        <v>0.19266561514195585</v>
      </c>
      <c r="CX73" s="1111">
        <f t="shared" si="36"/>
        <v>0.19931544016362648</v>
      </c>
      <c r="CY73" s="1111">
        <f t="shared" si="36"/>
        <v>0.20453549081343908</v>
      </c>
      <c r="CZ73" s="1111">
        <f t="shared" si="36"/>
        <v>0.21053687505015647</v>
      </c>
      <c r="DA73" s="907">
        <f t="shared" si="36"/>
        <v>0.19905611326640804</v>
      </c>
      <c r="DB73" s="1111">
        <f t="shared" si="36"/>
        <v>0.18514229724313008</v>
      </c>
      <c r="DC73" s="1111">
        <f t="shared" si="36"/>
        <v>0.19605129248931408</v>
      </c>
      <c r="DD73" s="1111">
        <f t="shared" ref="DD73:DI73" si="37">+DD64/DD12</f>
        <v>0.20276283713191193</v>
      </c>
      <c r="DE73" s="1111">
        <f t="shared" si="37"/>
        <v>0.20526408141779259</v>
      </c>
      <c r="DF73" s="1298">
        <f t="shared" si="37"/>
        <v>0.20972633531951332</v>
      </c>
      <c r="DG73" s="1111">
        <f t="shared" si="37"/>
        <v>0.21508784016534618</v>
      </c>
      <c r="DH73" s="1104">
        <f t="shared" si="37"/>
        <v>0.21709533667847994</v>
      </c>
      <c r="DI73" s="1104">
        <f t="shared" si="37"/>
        <v>0.21513040660942814</v>
      </c>
    </row>
    <row r="74" spans="1:113">
      <c r="A74" s="136"/>
      <c r="B74" s="137"/>
      <c r="C74" s="135"/>
      <c r="D74" s="135"/>
      <c r="E74" s="136"/>
      <c r="F74" s="137"/>
      <c r="G74" s="135"/>
      <c r="H74" s="135"/>
      <c r="I74" s="136"/>
      <c r="J74" s="135"/>
      <c r="K74" s="135"/>
      <c r="L74" s="135"/>
      <c r="M74" s="135"/>
      <c r="N74" s="137"/>
      <c r="O74" s="135"/>
      <c r="P74" s="135"/>
      <c r="Q74" s="136"/>
      <c r="R74" s="135"/>
      <c r="S74" s="135"/>
      <c r="T74" s="135"/>
      <c r="U74" s="135"/>
      <c r="V74" s="137"/>
      <c r="W74" s="135"/>
      <c r="X74" s="135"/>
      <c r="Y74" s="136"/>
      <c r="Z74" s="135"/>
      <c r="AA74" s="135"/>
      <c r="AB74" s="135"/>
      <c r="AC74" s="135"/>
      <c r="AD74" s="137"/>
      <c r="AE74" s="135"/>
      <c r="AF74" s="135"/>
      <c r="AG74" s="136"/>
      <c r="AH74" s="135"/>
      <c r="AI74" s="135"/>
      <c r="AJ74" s="135"/>
      <c r="AK74" s="135"/>
      <c r="AL74" s="137"/>
      <c r="AM74" s="135"/>
      <c r="AN74" s="135"/>
      <c r="AO74" s="136"/>
      <c r="AP74" s="135"/>
      <c r="AQ74" s="135"/>
      <c r="AR74" s="135"/>
      <c r="AS74" s="135"/>
      <c r="AT74" s="137"/>
      <c r="AU74" s="135"/>
      <c r="AV74" s="135"/>
      <c r="AW74" s="136"/>
      <c r="AX74" s="135"/>
      <c r="AY74" s="135"/>
      <c r="AZ74" s="135"/>
      <c r="BA74" s="135"/>
      <c r="BB74" s="137"/>
      <c r="BC74" s="135"/>
      <c r="BD74" s="135"/>
      <c r="BE74" s="136"/>
      <c r="BF74" s="135"/>
      <c r="BG74" s="135"/>
      <c r="BH74" s="135"/>
      <c r="BI74" s="135"/>
      <c r="BJ74" s="137"/>
      <c r="BK74" s="135"/>
      <c r="BL74" s="135"/>
      <c r="BM74" s="136"/>
      <c r="BN74" s="135"/>
      <c r="BO74" s="135"/>
      <c r="BP74" s="135"/>
      <c r="BQ74" s="135"/>
      <c r="BR74" s="137"/>
      <c r="BS74" s="135"/>
      <c r="BT74" s="135"/>
      <c r="BU74" s="136"/>
      <c r="BV74" s="135"/>
      <c r="BW74" s="135"/>
      <c r="BX74" s="135"/>
      <c r="BY74" s="135"/>
      <c r="BZ74" s="137"/>
      <c r="CA74" s="135"/>
      <c r="CB74" s="135"/>
      <c r="CC74" s="136"/>
      <c r="CD74" s="138"/>
      <c r="CE74" s="138"/>
      <c r="CF74" s="138"/>
      <c r="CG74" s="138"/>
      <c r="CH74" s="139"/>
      <c r="CI74" s="138"/>
      <c r="CJ74" s="13"/>
      <c r="CK74" s="14"/>
      <c r="CL74" s="887"/>
      <c r="CM74" s="887"/>
      <c r="CN74" s="887"/>
      <c r="CO74" s="888"/>
      <c r="CP74" s="887"/>
      <c r="CQ74" s="887"/>
      <c r="CR74" s="887"/>
      <c r="CS74" s="888"/>
      <c r="CT74" s="1097"/>
      <c r="CU74" s="1097"/>
      <c r="CV74" s="1097"/>
      <c r="CW74" s="888"/>
      <c r="CX74" s="1259"/>
      <c r="CY74" s="1097"/>
      <c r="CZ74" s="1097"/>
      <c r="DA74" s="888"/>
      <c r="DB74" s="1097"/>
      <c r="DC74" s="1097"/>
      <c r="DD74" s="1097"/>
      <c r="DE74" s="1097"/>
      <c r="DF74" s="1302"/>
      <c r="DG74" s="1097"/>
      <c r="DH74" s="1113"/>
      <c r="DI74" s="1113"/>
    </row>
    <row r="75" spans="1:113" ht="14.25">
      <c r="A75" s="205" t="s">
        <v>402</v>
      </c>
      <c r="B75" s="143"/>
      <c r="C75" s="144"/>
      <c r="D75" s="144"/>
      <c r="E75" s="145"/>
      <c r="F75" s="143"/>
      <c r="G75" s="144"/>
      <c r="H75" s="144"/>
      <c r="I75" s="145"/>
      <c r="J75" s="144"/>
      <c r="K75" s="144"/>
      <c r="L75" s="144"/>
      <c r="M75" s="144"/>
      <c r="N75" s="143"/>
      <c r="O75" s="144"/>
      <c r="P75" s="144"/>
      <c r="Q75" s="145"/>
      <c r="R75" s="144"/>
      <c r="S75" s="144"/>
      <c r="T75" s="144"/>
      <c r="U75" s="144"/>
      <c r="V75" s="143"/>
      <c r="W75" s="144"/>
      <c r="X75" s="144"/>
      <c r="Y75" s="145"/>
      <c r="Z75" s="144"/>
      <c r="AA75" s="144"/>
      <c r="AB75" s="144"/>
      <c r="AC75" s="144"/>
      <c r="AD75" s="143"/>
      <c r="AE75" s="144"/>
      <c r="AF75" s="144"/>
      <c r="AG75" s="145"/>
      <c r="AH75" s="144"/>
      <c r="AI75" s="144"/>
      <c r="AJ75" s="144"/>
      <c r="AK75" s="144"/>
      <c r="AL75" s="143"/>
      <c r="AM75" s="144"/>
      <c r="AN75" s="144"/>
      <c r="AO75" s="145"/>
      <c r="AP75" s="144"/>
      <c r="AQ75" s="144"/>
      <c r="AR75" s="144"/>
      <c r="AS75" s="144"/>
      <c r="AT75" s="143"/>
      <c r="AU75" s="144"/>
      <c r="AV75" s="144"/>
      <c r="AW75" s="145"/>
      <c r="AX75" s="144"/>
      <c r="AY75" s="144"/>
      <c r="AZ75" s="144"/>
      <c r="BA75" s="144"/>
      <c r="BB75" s="143"/>
      <c r="BC75" s="144"/>
      <c r="BD75" s="144"/>
      <c r="BE75" s="145"/>
      <c r="BF75" s="144"/>
      <c r="BG75" s="144"/>
      <c r="BH75" s="144"/>
      <c r="BI75" s="144"/>
      <c r="BJ75" s="143"/>
      <c r="BK75" s="144"/>
      <c r="BL75" s="144"/>
      <c r="BM75" s="145"/>
      <c r="BN75" s="144"/>
      <c r="BO75" s="144"/>
      <c r="BP75" s="144"/>
      <c r="BQ75" s="144"/>
      <c r="BR75" s="143"/>
      <c r="BS75" s="144"/>
      <c r="BT75" s="144"/>
      <c r="BU75" s="145"/>
      <c r="BV75" s="144"/>
      <c r="BW75" s="144"/>
      <c r="BX75" s="144"/>
      <c r="BY75" s="144"/>
      <c r="BZ75" s="143"/>
      <c r="CA75" s="144"/>
      <c r="CB75" s="144"/>
      <c r="CC75" s="145"/>
      <c r="CD75" s="178"/>
      <c r="CE75" s="178"/>
      <c r="CF75" s="178"/>
      <c r="CG75" s="178"/>
      <c r="CH75" s="179"/>
      <c r="CI75" s="178"/>
      <c r="CJ75" s="178"/>
      <c r="CK75" s="357"/>
      <c r="CL75" s="892"/>
      <c r="CM75" s="892"/>
      <c r="CN75" s="892"/>
      <c r="CO75" s="893"/>
      <c r="CP75" s="892"/>
      <c r="CQ75" s="892"/>
      <c r="CR75" s="892"/>
      <c r="CS75" s="893"/>
      <c r="CT75" s="1118">
        <f t="shared" ref="CT75:DC75" si="38">+CT76+CT79</f>
        <v>820</v>
      </c>
      <c r="CU75" s="1118">
        <f t="shared" si="38"/>
        <v>847</v>
      </c>
      <c r="CV75" s="1102">
        <f t="shared" si="38"/>
        <v>1033</v>
      </c>
      <c r="CW75" s="932">
        <f t="shared" si="38"/>
        <v>1009</v>
      </c>
      <c r="CX75" s="1118">
        <f t="shared" si="38"/>
        <v>1035</v>
      </c>
      <c r="CY75" s="1118">
        <f t="shared" si="38"/>
        <v>1059</v>
      </c>
      <c r="CZ75" s="1102">
        <f t="shared" si="38"/>
        <v>1148</v>
      </c>
      <c r="DA75" s="932">
        <f t="shared" si="38"/>
        <v>1105</v>
      </c>
      <c r="DB75" s="1118">
        <f t="shared" si="38"/>
        <v>1035</v>
      </c>
      <c r="DC75" s="1118">
        <f t="shared" si="38"/>
        <v>1042</v>
      </c>
      <c r="DD75" s="1102">
        <f>+DD76+DD79</f>
        <v>1111</v>
      </c>
      <c r="DE75" s="1102">
        <f>+DE76+DE79</f>
        <v>1204</v>
      </c>
      <c r="DF75" s="648">
        <f>+DF76+DF79</f>
        <v>1158</v>
      </c>
      <c r="DG75" s="1118">
        <f>+DG76+DG79</f>
        <v>1138</v>
      </c>
      <c r="DH75" s="1118">
        <f>+DH76+DH79</f>
        <v>1531</v>
      </c>
      <c r="DI75" s="1118">
        <f t="shared" ref="DI75" si="39">+DI76+DI79</f>
        <v>1283</v>
      </c>
    </row>
    <row r="76" spans="1:113" outlineLevel="1">
      <c r="A76" s="136" t="s">
        <v>75</v>
      </c>
      <c r="B76" s="137"/>
      <c r="C76" s="135"/>
      <c r="D76" s="135"/>
      <c r="E76" s="136"/>
      <c r="F76" s="137"/>
      <c r="G76" s="135"/>
      <c r="H76" s="135"/>
      <c r="I76" s="136"/>
      <c r="J76" s="135"/>
      <c r="K76" s="135"/>
      <c r="L76" s="135"/>
      <c r="M76" s="135"/>
      <c r="N76" s="137"/>
      <c r="O76" s="135"/>
      <c r="P76" s="135"/>
      <c r="Q76" s="136"/>
      <c r="R76" s="135"/>
      <c r="S76" s="135"/>
      <c r="T76" s="135"/>
      <c r="U76" s="135"/>
      <c r="V76" s="137"/>
      <c r="W76" s="135"/>
      <c r="X76" s="135"/>
      <c r="Y76" s="136"/>
      <c r="Z76" s="135"/>
      <c r="AA76" s="135"/>
      <c r="AB76" s="135"/>
      <c r="AC76" s="135"/>
      <c r="AD76" s="137"/>
      <c r="AE76" s="135"/>
      <c r="AF76" s="135"/>
      <c r="AG76" s="136"/>
      <c r="AH76" s="135"/>
      <c r="AI76" s="135"/>
      <c r="AJ76" s="135"/>
      <c r="AK76" s="135"/>
      <c r="AL76" s="137"/>
      <c r="AM76" s="135"/>
      <c r="AN76" s="135"/>
      <c r="AO76" s="136"/>
      <c r="AP76" s="135"/>
      <c r="AQ76" s="135"/>
      <c r="AR76" s="135"/>
      <c r="AS76" s="135"/>
      <c r="AT76" s="137"/>
      <c r="AU76" s="135"/>
      <c r="AV76" s="135"/>
      <c r="AW76" s="136"/>
      <c r="AX76" s="135"/>
      <c r="AY76" s="135"/>
      <c r="AZ76" s="135"/>
      <c r="BA76" s="135"/>
      <c r="BB76" s="137"/>
      <c r="BC76" s="135"/>
      <c r="BD76" s="135"/>
      <c r="BE76" s="136"/>
      <c r="BF76" s="135"/>
      <c r="BG76" s="135"/>
      <c r="BH76" s="135"/>
      <c r="BI76" s="135"/>
      <c r="BJ76" s="137"/>
      <c r="BK76" s="135"/>
      <c r="BL76" s="135"/>
      <c r="BM76" s="136"/>
      <c r="BN76" s="135"/>
      <c r="BO76" s="135"/>
      <c r="BP76" s="135"/>
      <c r="BQ76" s="135"/>
      <c r="BR76" s="137"/>
      <c r="BS76" s="135"/>
      <c r="BT76" s="135"/>
      <c r="BU76" s="136"/>
      <c r="BV76" s="135"/>
      <c r="BW76" s="135"/>
      <c r="BX76" s="135"/>
      <c r="BY76" s="135"/>
      <c r="BZ76" s="137"/>
      <c r="CA76" s="135"/>
      <c r="CB76" s="135"/>
      <c r="CC76" s="136"/>
      <c r="CD76" s="138"/>
      <c r="CE76" s="138"/>
      <c r="CF76" s="138"/>
      <c r="CG76" s="138"/>
      <c r="CH76" s="139"/>
      <c r="CI76" s="138"/>
      <c r="CJ76" s="138"/>
      <c r="CK76" s="358"/>
      <c r="CL76" s="887"/>
      <c r="CM76" s="887"/>
      <c r="CN76" s="887"/>
      <c r="CO76" s="888"/>
      <c r="CP76" s="887"/>
      <c r="CQ76" s="887"/>
      <c r="CR76" s="887"/>
      <c r="CS76" s="888"/>
      <c r="CT76" s="1097">
        <f t="shared" ref="CT76:DC76" si="40">+CT77+CT78</f>
        <v>551</v>
      </c>
      <c r="CU76" s="1097">
        <f t="shared" si="40"/>
        <v>565</v>
      </c>
      <c r="CV76" s="1097">
        <f t="shared" si="40"/>
        <v>641</v>
      </c>
      <c r="CW76" s="888">
        <f t="shared" si="40"/>
        <v>644</v>
      </c>
      <c r="CX76" s="1259">
        <f t="shared" si="40"/>
        <v>677</v>
      </c>
      <c r="CY76" s="1259">
        <f t="shared" si="40"/>
        <v>665</v>
      </c>
      <c r="CZ76" s="1259">
        <f t="shared" si="40"/>
        <v>682</v>
      </c>
      <c r="DA76" s="1257">
        <f t="shared" si="40"/>
        <v>676</v>
      </c>
      <c r="DB76" s="1259">
        <f t="shared" si="40"/>
        <v>639</v>
      </c>
      <c r="DC76" s="1259">
        <f t="shared" si="40"/>
        <v>638</v>
      </c>
      <c r="DD76" s="1259">
        <f>+DD77+DD78</f>
        <v>664</v>
      </c>
      <c r="DE76" s="1259">
        <f>+DE77+DE78</f>
        <v>706</v>
      </c>
      <c r="DF76" s="1302">
        <f>+DF77+DF78</f>
        <v>713</v>
      </c>
      <c r="DG76" s="1097">
        <f>+DG77+DG78</f>
        <v>686</v>
      </c>
      <c r="DH76" s="1097">
        <f>+DH77+DH78</f>
        <v>668</v>
      </c>
      <c r="DI76" s="1097">
        <f t="shared" ref="DI76" si="41">+DI77+DI78</f>
        <v>683</v>
      </c>
    </row>
    <row r="77" spans="1:113" outlineLevel="1">
      <c r="A77" s="136" t="s">
        <v>76</v>
      </c>
      <c r="B77" s="137"/>
      <c r="C77" s="135"/>
      <c r="D77" s="135"/>
      <c r="E77" s="136"/>
      <c r="F77" s="137"/>
      <c r="G77" s="135"/>
      <c r="H77" s="135"/>
      <c r="I77" s="136"/>
      <c r="J77" s="135"/>
      <c r="K77" s="135"/>
      <c r="L77" s="135"/>
      <c r="M77" s="135"/>
      <c r="N77" s="137"/>
      <c r="O77" s="135"/>
      <c r="P77" s="135"/>
      <c r="Q77" s="136"/>
      <c r="R77" s="135"/>
      <c r="S77" s="135"/>
      <c r="T77" s="135"/>
      <c r="U77" s="135"/>
      <c r="V77" s="137"/>
      <c r="W77" s="135"/>
      <c r="X77" s="135"/>
      <c r="Y77" s="136"/>
      <c r="Z77" s="135"/>
      <c r="AA77" s="135"/>
      <c r="AB77" s="135"/>
      <c r="AC77" s="135"/>
      <c r="AD77" s="137"/>
      <c r="AE77" s="135"/>
      <c r="AF77" s="135"/>
      <c r="AG77" s="136"/>
      <c r="AH77" s="135"/>
      <c r="AI77" s="135"/>
      <c r="AJ77" s="135"/>
      <c r="AK77" s="135"/>
      <c r="AL77" s="137"/>
      <c r="AM77" s="135"/>
      <c r="AN77" s="135"/>
      <c r="AO77" s="136"/>
      <c r="AP77" s="135"/>
      <c r="AQ77" s="135"/>
      <c r="AR77" s="135"/>
      <c r="AS77" s="135"/>
      <c r="AT77" s="137"/>
      <c r="AU77" s="135"/>
      <c r="AV77" s="135"/>
      <c r="AW77" s="136"/>
      <c r="AX77" s="135"/>
      <c r="AY77" s="135"/>
      <c r="AZ77" s="135"/>
      <c r="BA77" s="135"/>
      <c r="BB77" s="137"/>
      <c r="BC77" s="135"/>
      <c r="BD77" s="135"/>
      <c r="BE77" s="136"/>
      <c r="BF77" s="135"/>
      <c r="BG77" s="135"/>
      <c r="BH77" s="135"/>
      <c r="BI77" s="135"/>
      <c r="BJ77" s="137"/>
      <c r="BK77" s="135"/>
      <c r="BL77" s="135"/>
      <c r="BM77" s="136"/>
      <c r="BN77" s="135"/>
      <c r="BO77" s="135"/>
      <c r="BP77" s="135"/>
      <c r="BQ77" s="135"/>
      <c r="BR77" s="137"/>
      <c r="BS77" s="135"/>
      <c r="BT77" s="135"/>
      <c r="BU77" s="136"/>
      <c r="BV77" s="135"/>
      <c r="BW77" s="135"/>
      <c r="BX77" s="135"/>
      <c r="BY77" s="135"/>
      <c r="BZ77" s="137"/>
      <c r="CA77" s="135"/>
      <c r="CB77" s="135"/>
      <c r="CC77" s="136"/>
      <c r="CD77" s="138"/>
      <c r="CE77" s="138"/>
      <c r="CF77" s="138"/>
      <c r="CG77" s="138"/>
      <c r="CH77" s="139"/>
      <c r="CI77" s="138"/>
      <c r="CJ77" s="193"/>
      <c r="CK77" s="334"/>
      <c r="CL77" s="887"/>
      <c r="CM77" s="887"/>
      <c r="CN77" s="887"/>
      <c r="CO77" s="888"/>
      <c r="CP77" s="887"/>
      <c r="CQ77" s="887"/>
      <c r="CR77" s="887"/>
      <c r="CS77" s="888"/>
      <c r="CT77" s="1097">
        <v>196</v>
      </c>
      <c r="CU77" s="1097">
        <v>208</v>
      </c>
      <c r="CV77" s="1097">
        <v>255</v>
      </c>
      <c r="CW77" s="888">
        <v>236</v>
      </c>
      <c r="CX77" s="1097">
        <v>260</v>
      </c>
      <c r="CY77" s="1097">
        <v>255</v>
      </c>
      <c r="CZ77" s="1097">
        <v>263</v>
      </c>
      <c r="DA77" s="888">
        <v>228</v>
      </c>
      <c r="DB77" s="1097">
        <v>246</v>
      </c>
      <c r="DC77" s="1097">
        <v>236</v>
      </c>
      <c r="DD77" s="1097">
        <v>250</v>
      </c>
      <c r="DE77" s="1097">
        <v>256</v>
      </c>
      <c r="DF77" s="1302">
        <v>262</v>
      </c>
      <c r="DG77" s="1097">
        <v>246</v>
      </c>
      <c r="DH77" s="1097">
        <v>238</v>
      </c>
      <c r="DI77" s="1097">
        <v>245</v>
      </c>
    </row>
    <row r="78" spans="1:113" outlineLevel="1">
      <c r="A78" s="145" t="s">
        <v>77</v>
      </c>
      <c r="B78" s="143"/>
      <c r="C78" s="144"/>
      <c r="D78" s="144"/>
      <c r="E78" s="145"/>
      <c r="F78" s="143"/>
      <c r="G78" s="144"/>
      <c r="H78" s="144"/>
      <c r="I78" s="145"/>
      <c r="J78" s="144"/>
      <c r="K78" s="144"/>
      <c r="L78" s="144"/>
      <c r="M78" s="144"/>
      <c r="N78" s="143"/>
      <c r="O78" s="144"/>
      <c r="P78" s="144"/>
      <c r="Q78" s="145"/>
      <c r="R78" s="144"/>
      <c r="S78" s="144"/>
      <c r="T78" s="144"/>
      <c r="U78" s="144"/>
      <c r="V78" s="143"/>
      <c r="W78" s="144"/>
      <c r="X78" s="144"/>
      <c r="Y78" s="145"/>
      <c r="Z78" s="144"/>
      <c r="AA78" s="144"/>
      <c r="AB78" s="144"/>
      <c r="AC78" s="144"/>
      <c r="AD78" s="143"/>
      <c r="AE78" s="144"/>
      <c r="AF78" s="144"/>
      <c r="AG78" s="145"/>
      <c r="AH78" s="144"/>
      <c r="AI78" s="144"/>
      <c r="AJ78" s="144"/>
      <c r="AK78" s="144"/>
      <c r="AL78" s="143"/>
      <c r="AM78" s="144"/>
      <c r="AN78" s="144"/>
      <c r="AO78" s="145"/>
      <c r="AP78" s="144"/>
      <c r="AQ78" s="144"/>
      <c r="AR78" s="144"/>
      <c r="AS78" s="144"/>
      <c r="AT78" s="143"/>
      <c r="AU78" s="144"/>
      <c r="AV78" s="144"/>
      <c r="AW78" s="145"/>
      <c r="AX78" s="144"/>
      <c r="AY78" s="144"/>
      <c r="AZ78" s="144"/>
      <c r="BA78" s="144"/>
      <c r="BB78" s="143"/>
      <c r="BC78" s="144"/>
      <c r="BD78" s="144"/>
      <c r="BE78" s="145"/>
      <c r="BF78" s="144"/>
      <c r="BG78" s="144"/>
      <c r="BH78" s="144"/>
      <c r="BI78" s="144"/>
      <c r="BJ78" s="143"/>
      <c r="BK78" s="144"/>
      <c r="BL78" s="144"/>
      <c r="BM78" s="145"/>
      <c r="BN78" s="144"/>
      <c r="BO78" s="144"/>
      <c r="BP78" s="144"/>
      <c r="BQ78" s="144"/>
      <c r="BR78" s="143"/>
      <c r="BS78" s="144"/>
      <c r="BT78" s="144"/>
      <c r="BU78" s="145"/>
      <c r="BV78" s="144"/>
      <c r="BW78" s="144"/>
      <c r="BX78" s="144"/>
      <c r="BY78" s="144"/>
      <c r="BZ78" s="143"/>
      <c r="CA78" s="144"/>
      <c r="CB78" s="144"/>
      <c r="CC78" s="145"/>
      <c r="CD78" s="178"/>
      <c r="CE78" s="178"/>
      <c r="CF78" s="178"/>
      <c r="CG78" s="178"/>
      <c r="CH78" s="179"/>
      <c r="CI78" s="178"/>
      <c r="CJ78" s="97"/>
      <c r="CK78" s="355"/>
      <c r="CL78" s="892"/>
      <c r="CM78" s="892"/>
      <c r="CN78" s="892"/>
      <c r="CO78" s="893"/>
      <c r="CP78" s="892"/>
      <c r="CQ78" s="892"/>
      <c r="CR78" s="892"/>
      <c r="CS78" s="893"/>
      <c r="CT78" s="1101">
        <v>355</v>
      </c>
      <c r="CU78" s="1101">
        <v>357</v>
      </c>
      <c r="CV78" s="1101">
        <v>386</v>
      </c>
      <c r="CW78" s="893">
        <v>408</v>
      </c>
      <c r="CX78" s="1118">
        <v>417</v>
      </c>
      <c r="CY78" s="1118">
        <v>410</v>
      </c>
      <c r="CZ78" s="1102">
        <v>419</v>
      </c>
      <c r="DA78" s="893">
        <v>448</v>
      </c>
      <c r="DB78" s="1101">
        <v>393</v>
      </c>
      <c r="DC78" s="1101">
        <v>402</v>
      </c>
      <c r="DD78" s="1101">
        <v>414</v>
      </c>
      <c r="DE78" s="1101">
        <v>450</v>
      </c>
      <c r="DF78" s="1312">
        <v>451</v>
      </c>
      <c r="DG78" s="1101">
        <v>440</v>
      </c>
      <c r="DH78" s="1101">
        <v>430</v>
      </c>
      <c r="DI78" s="1101">
        <v>438</v>
      </c>
    </row>
    <row r="79" spans="1:113" outlineLevel="1">
      <c r="A79" s="136" t="s">
        <v>75</v>
      </c>
      <c r="B79" s="137"/>
      <c r="C79" s="135"/>
      <c r="D79" s="135"/>
      <c r="E79" s="136"/>
      <c r="F79" s="137"/>
      <c r="G79" s="135"/>
      <c r="H79" s="135"/>
      <c r="I79" s="136"/>
      <c r="J79" s="135"/>
      <c r="K79" s="135"/>
      <c r="L79" s="135"/>
      <c r="M79" s="135"/>
      <c r="N79" s="137"/>
      <c r="O79" s="135"/>
      <c r="P79" s="135"/>
      <c r="Q79" s="136"/>
      <c r="R79" s="135"/>
      <c r="S79" s="135"/>
      <c r="T79" s="135"/>
      <c r="U79" s="135"/>
      <c r="V79" s="137"/>
      <c r="W79" s="135"/>
      <c r="X79" s="135"/>
      <c r="Y79" s="136"/>
      <c r="Z79" s="135"/>
      <c r="AA79" s="135"/>
      <c r="AB79" s="135"/>
      <c r="AC79" s="135"/>
      <c r="AD79" s="137"/>
      <c r="AE79" s="135"/>
      <c r="AF79" s="135"/>
      <c r="AG79" s="136"/>
      <c r="AH79" s="135"/>
      <c r="AI79" s="135"/>
      <c r="AJ79" s="135"/>
      <c r="AK79" s="135"/>
      <c r="AL79" s="137"/>
      <c r="AM79" s="135"/>
      <c r="AN79" s="135"/>
      <c r="AO79" s="136"/>
      <c r="AP79" s="135"/>
      <c r="AQ79" s="135"/>
      <c r="AR79" s="135"/>
      <c r="AS79" s="135"/>
      <c r="AT79" s="137"/>
      <c r="AU79" s="135"/>
      <c r="AV79" s="135"/>
      <c r="AW79" s="136"/>
      <c r="AX79" s="135"/>
      <c r="AY79" s="135"/>
      <c r="AZ79" s="135"/>
      <c r="BA79" s="135"/>
      <c r="BB79" s="137"/>
      <c r="BC79" s="135"/>
      <c r="BD79" s="135"/>
      <c r="BE79" s="136"/>
      <c r="BF79" s="135"/>
      <c r="BG79" s="135"/>
      <c r="BH79" s="135"/>
      <c r="BI79" s="135"/>
      <c r="BJ79" s="137"/>
      <c r="BK79" s="135"/>
      <c r="BL79" s="135"/>
      <c r="BM79" s="136"/>
      <c r="BN79" s="135"/>
      <c r="BO79" s="135"/>
      <c r="BP79" s="135"/>
      <c r="BQ79" s="135"/>
      <c r="BR79" s="137"/>
      <c r="BS79" s="135"/>
      <c r="BT79" s="135"/>
      <c r="BU79" s="136"/>
      <c r="BV79" s="135"/>
      <c r="BW79" s="135"/>
      <c r="BX79" s="135"/>
      <c r="BY79" s="135"/>
      <c r="BZ79" s="137"/>
      <c r="CA79" s="135"/>
      <c r="CB79" s="135"/>
      <c r="CC79" s="136"/>
      <c r="CD79" s="138"/>
      <c r="CE79" s="138"/>
      <c r="CF79" s="138"/>
      <c r="CG79" s="138"/>
      <c r="CH79" s="139"/>
      <c r="CI79" s="138"/>
      <c r="CJ79" s="138"/>
      <c r="CK79" s="358"/>
      <c r="CL79" s="887"/>
      <c r="CM79" s="887"/>
      <c r="CN79" s="887"/>
      <c r="CO79" s="888"/>
      <c r="CP79" s="887"/>
      <c r="CQ79" s="887"/>
      <c r="CR79" s="887"/>
      <c r="CS79" s="888"/>
      <c r="CT79" s="1097">
        <f t="shared" ref="CT79:DC79" si="42">+CT80+CT81</f>
        <v>269</v>
      </c>
      <c r="CU79" s="1097">
        <f t="shared" si="42"/>
        <v>282</v>
      </c>
      <c r="CV79" s="1097">
        <f t="shared" si="42"/>
        <v>392</v>
      </c>
      <c r="CW79" s="888">
        <f t="shared" si="42"/>
        <v>365</v>
      </c>
      <c r="CX79" s="1259">
        <f t="shared" si="42"/>
        <v>358</v>
      </c>
      <c r="CY79" s="1259">
        <f t="shared" si="42"/>
        <v>394</v>
      </c>
      <c r="CZ79" s="1259">
        <f t="shared" si="42"/>
        <v>466</v>
      </c>
      <c r="DA79" s="1257">
        <f t="shared" si="42"/>
        <v>429</v>
      </c>
      <c r="DB79" s="1259">
        <f t="shared" si="42"/>
        <v>396</v>
      </c>
      <c r="DC79" s="1259">
        <f t="shared" si="42"/>
        <v>404</v>
      </c>
      <c r="DD79" s="1259">
        <f>+DD80+DD81</f>
        <v>447</v>
      </c>
      <c r="DE79" s="1259">
        <f>+DE80+DE81</f>
        <v>498</v>
      </c>
      <c r="DF79" s="1302">
        <f>+DF80+DF81</f>
        <v>445</v>
      </c>
      <c r="DG79" s="1097">
        <f>+DG80+DG81</f>
        <v>452</v>
      </c>
      <c r="DH79" s="1097">
        <f>+DH80+DH81</f>
        <v>863</v>
      </c>
      <c r="DI79" s="1097">
        <f t="shared" ref="DI79" si="43">+DI80+DI81</f>
        <v>600</v>
      </c>
    </row>
    <row r="80" spans="1:113" outlineLevel="1">
      <c r="A80" s="136" t="s">
        <v>78</v>
      </c>
      <c r="B80" s="137"/>
      <c r="C80" s="135"/>
      <c r="D80" s="135"/>
      <c r="E80" s="136"/>
      <c r="F80" s="137"/>
      <c r="G80" s="135"/>
      <c r="H80" s="135"/>
      <c r="I80" s="136"/>
      <c r="J80" s="135"/>
      <c r="K80" s="135"/>
      <c r="L80" s="135"/>
      <c r="M80" s="135"/>
      <c r="N80" s="137"/>
      <c r="O80" s="135"/>
      <c r="P80" s="135"/>
      <c r="Q80" s="136"/>
      <c r="R80" s="135"/>
      <c r="S80" s="135"/>
      <c r="T80" s="135"/>
      <c r="U80" s="135"/>
      <c r="V80" s="137"/>
      <c r="W80" s="135"/>
      <c r="X80" s="135"/>
      <c r="Y80" s="136"/>
      <c r="Z80" s="135"/>
      <c r="AA80" s="135"/>
      <c r="AB80" s="135"/>
      <c r="AC80" s="135"/>
      <c r="AD80" s="137"/>
      <c r="AE80" s="135"/>
      <c r="AF80" s="135"/>
      <c r="AG80" s="136"/>
      <c r="AH80" s="135"/>
      <c r="AI80" s="135"/>
      <c r="AJ80" s="135"/>
      <c r="AK80" s="135"/>
      <c r="AL80" s="137"/>
      <c r="AM80" s="135"/>
      <c r="AN80" s="135"/>
      <c r="AO80" s="136"/>
      <c r="AP80" s="135"/>
      <c r="AQ80" s="135"/>
      <c r="AR80" s="135"/>
      <c r="AS80" s="135"/>
      <c r="AT80" s="137"/>
      <c r="AU80" s="135"/>
      <c r="AV80" s="135"/>
      <c r="AW80" s="136"/>
      <c r="AX80" s="135"/>
      <c r="AY80" s="135"/>
      <c r="AZ80" s="135"/>
      <c r="BA80" s="135"/>
      <c r="BB80" s="137"/>
      <c r="BC80" s="135"/>
      <c r="BD80" s="135"/>
      <c r="BE80" s="136"/>
      <c r="BF80" s="135"/>
      <c r="BG80" s="135"/>
      <c r="BH80" s="135"/>
      <c r="BI80" s="135"/>
      <c r="BJ80" s="137"/>
      <c r="BK80" s="135"/>
      <c r="BL80" s="135"/>
      <c r="BM80" s="136"/>
      <c r="BN80" s="135"/>
      <c r="BO80" s="135"/>
      <c r="BP80" s="135"/>
      <c r="BQ80" s="135"/>
      <c r="BR80" s="137"/>
      <c r="BS80" s="135"/>
      <c r="BT80" s="135"/>
      <c r="BU80" s="136"/>
      <c r="BV80" s="135"/>
      <c r="BW80" s="135"/>
      <c r="BX80" s="135"/>
      <c r="BY80" s="135"/>
      <c r="BZ80" s="137"/>
      <c r="CA80" s="135"/>
      <c r="CB80" s="135"/>
      <c r="CC80" s="136"/>
      <c r="CD80" s="138"/>
      <c r="CE80" s="138"/>
      <c r="CF80" s="138"/>
      <c r="CG80" s="138"/>
      <c r="CH80" s="139"/>
      <c r="CI80" s="138"/>
      <c r="CJ80" s="193"/>
      <c r="CK80" s="334"/>
      <c r="CL80" s="887"/>
      <c r="CM80" s="887"/>
      <c r="CN80" s="887"/>
      <c r="CO80" s="888"/>
      <c r="CP80" s="887"/>
      <c r="CQ80" s="887"/>
      <c r="CR80" s="887"/>
      <c r="CS80" s="888"/>
      <c r="CT80" s="1097"/>
      <c r="CU80" s="1097"/>
      <c r="CV80" s="1097"/>
      <c r="CW80" s="888"/>
      <c r="CX80" s="1097"/>
      <c r="CY80" s="1097"/>
      <c r="CZ80" s="1097"/>
      <c r="DA80" s="888"/>
      <c r="DB80" s="1097"/>
      <c r="DC80" s="1097"/>
      <c r="DD80" s="1097"/>
      <c r="DE80" s="1097"/>
      <c r="DF80" s="1302"/>
      <c r="DG80" s="1097"/>
      <c r="DH80" s="1097"/>
      <c r="DI80" s="1097"/>
    </row>
    <row r="81" spans="1:113" outlineLevel="1">
      <c r="A81" s="145" t="s">
        <v>79</v>
      </c>
      <c r="B81" s="143"/>
      <c r="C81" s="144"/>
      <c r="D81" s="144"/>
      <c r="E81" s="145"/>
      <c r="F81" s="143"/>
      <c r="G81" s="144"/>
      <c r="H81" s="144"/>
      <c r="I81" s="145"/>
      <c r="J81" s="144"/>
      <c r="K81" s="144"/>
      <c r="L81" s="144"/>
      <c r="M81" s="144"/>
      <c r="N81" s="143"/>
      <c r="O81" s="144"/>
      <c r="P81" s="144"/>
      <c r="Q81" s="145"/>
      <c r="R81" s="144"/>
      <c r="S81" s="144"/>
      <c r="T81" s="144"/>
      <c r="U81" s="144"/>
      <c r="V81" s="143"/>
      <c r="W81" s="144"/>
      <c r="X81" s="144"/>
      <c r="Y81" s="145"/>
      <c r="Z81" s="144"/>
      <c r="AA81" s="144"/>
      <c r="AB81" s="144"/>
      <c r="AC81" s="144"/>
      <c r="AD81" s="143"/>
      <c r="AE81" s="144"/>
      <c r="AF81" s="144"/>
      <c r="AG81" s="145"/>
      <c r="AH81" s="144"/>
      <c r="AI81" s="144"/>
      <c r="AJ81" s="144"/>
      <c r="AK81" s="144"/>
      <c r="AL81" s="143"/>
      <c r="AM81" s="144"/>
      <c r="AN81" s="144"/>
      <c r="AO81" s="145"/>
      <c r="AP81" s="144"/>
      <c r="AQ81" s="144"/>
      <c r="AR81" s="144"/>
      <c r="AS81" s="144"/>
      <c r="AT81" s="143"/>
      <c r="AU81" s="144"/>
      <c r="AV81" s="144"/>
      <c r="AW81" s="145"/>
      <c r="AX81" s="144"/>
      <c r="AY81" s="144"/>
      <c r="AZ81" s="144"/>
      <c r="BA81" s="144"/>
      <c r="BB81" s="143"/>
      <c r="BC81" s="144"/>
      <c r="BD81" s="144"/>
      <c r="BE81" s="145"/>
      <c r="BF81" s="144"/>
      <c r="BG81" s="144"/>
      <c r="BH81" s="144"/>
      <c r="BI81" s="144"/>
      <c r="BJ81" s="143"/>
      <c r="BK81" s="144"/>
      <c r="BL81" s="144"/>
      <c r="BM81" s="145"/>
      <c r="BN81" s="144"/>
      <c r="BO81" s="144"/>
      <c r="BP81" s="144"/>
      <c r="BQ81" s="144"/>
      <c r="BR81" s="143"/>
      <c r="BS81" s="144"/>
      <c r="BT81" s="144"/>
      <c r="BU81" s="145"/>
      <c r="BV81" s="144"/>
      <c r="BW81" s="144"/>
      <c r="BX81" s="144"/>
      <c r="BY81" s="144"/>
      <c r="BZ81" s="143"/>
      <c r="CA81" s="144"/>
      <c r="CB81" s="144"/>
      <c r="CC81" s="145"/>
      <c r="CD81" s="178"/>
      <c r="CE81" s="178"/>
      <c r="CF81" s="178"/>
      <c r="CG81" s="178"/>
      <c r="CH81" s="179"/>
      <c r="CI81" s="178"/>
      <c r="CJ81" s="97"/>
      <c r="CK81" s="355"/>
      <c r="CL81" s="892"/>
      <c r="CM81" s="892"/>
      <c r="CN81" s="892"/>
      <c r="CO81" s="893"/>
      <c r="CP81" s="892"/>
      <c r="CQ81" s="892"/>
      <c r="CR81" s="892"/>
      <c r="CS81" s="893"/>
      <c r="CT81" s="1101">
        <v>269</v>
      </c>
      <c r="CU81" s="1101">
        <v>282</v>
      </c>
      <c r="CV81" s="1101">
        <v>392</v>
      </c>
      <c r="CW81" s="893">
        <v>365</v>
      </c>
      <c r="CX81" s="1118">
        <v>358</v>
      </c>
      <c r="CY81" s="1118">
        <v>394</v>
      </c>
      <c r="CZ81" s="1102">
        <v>466</v>
      </c>
      <c r="DA81" s="893">
        <v>429</v>
      </c>
      <c r="DB81" s="1101">
        <v>396</v>
      </c>
      <c r="DC81" s="1101">
        <v>404</v>
      </c>
      <c r="DD81" s="1101">
        <v>447</v>
      </c>
      <c r="DE81" s="1101">
        <v>498</v>
      </c>
      <c r="DF81" s="1312">
        <v>445</v>
      </c>
      <c r="DG81" s="1101">
        <v>452</v>
      </c>
      <c r="DH81" s="1101">
        <v>863</v>
      </c>
      <c r="DI81" s="1101">
        <v>600</v>
      </c>
    </row>
    <row r="82" spans="1:113" outlineLevel="1">
      <c r="A82" s="136" t="s">
        <v>80</v>
      </c>
      <c r="B82" s="137"/>
      <c r="C82" s="135"/>
      <c r="D82" s="135"/>
      <c r="E82" s="136"/>
      <c r="F82" s="137"/>
      <c r="G82" s="135"/>
      <c r="H82" s="135"/>
      <c r="I82" s="136"/>
      <c r="J82" s="135"/>
      <c r="K82" s="135"/>
      <c r="L82" s="135"/>
      <c r="M82" s="135"/>
      <c r="N82" s="137"/>
      <c r="O82" s="135"/>
      <c r="P82" s="135"/>
      <c r="Q82" s="136"/>
      <c r="R82" s="135"/>
      <c r="S82" s="135"/>
      <c r="T82" s="135"/>
      <c r="U82" s="135"/>
      <c r="V82" s="137"/>
      <c r="W82" s="135"/>
      <c r="X82" s="135"/>
      <c r="Y82" s="136"/>
      <c r="Z82" s="135"/>
      <c r="AA82" s="135"/>
      <c r="AB82" s="135"/>
      <c r="AC82" s="135"/>
      <c r="AD82" s="137"/>
      <c r="AE82" s="135"/>
      <c r="AF82" s="135"/>
      <c r="AG82" s="136"/>
      <c r="AH82" s="135"/>
      <c r="AI82" s="135"/>
      <c r="AJ82" s="135"/>
      <c r="AK82" s="135"/>
      <c r="AL82" s="137"/>
      <c r="AM82" s="135"/>
      <c r="AN82" s="135"/>
      <c r="AO82" s="136"/>
      <c r="AP82" s="135"/>
      <c r="AQ82" s="135"/>
      <c r="AR82" s="135"/>
      <c r="AS82" s="135"/>
      <c r="AT82" s="137"/>
      <c r="AU82" s="135"/>
      <c r="AV82" s="135"/>
      <c r="AW82" s="136"/>
      <c r="AX82" s="135"/>
      <c r="AY82" s="135"/>
      <c r="AZ82" s="135"/>
      <c r="BA82" s="135"/>
      <c r="BB82" s="137"/>
      <c r="BC82" s="135"/>
      <c r="BD82" s="135"/>
      <c r="BE82" s="136"/>
      <c r="BF82" s="135"/>
      <c r="BG82" s="135"/>
      <c r="BH82" s="135"/>
      <c r="BI82" s="135"/>
      <c r="BJ82" s="137"/>
      <c r="BK82" s="135"/>
      <c r="BL82" s="135"/>
      <c r="BM82" s="136"/>
      <c r="BN82" s="135"/>
      <c r="BO82" s="135"/>
      <c r="BP82" s="135"/>
      <c r="BQ82" s="135"/>
      <c r="BR82" s="137"/>
      <c r="BS82" s="135"/>
      <c r="BT82" s="135"/>
      <c r="BU82" s="136"/>
      <c r="BV82" s="135"/>
      <c r="BW82" s="135"/>
      <c r="BX82" s="135"/>
      <c r="BY82" s="135"/>
      <c r="BZ82" s="137"/>
      <c r="CA82" s="135"/>
      <c r="CB82" s="135"/>
      <c r="CC82" s="136"/>
      <c r="CD82" s="158"/>
      <c r="CE82" s="158"/>
      <c r="CF82" s="158"/>
      <c r="CG82" s="158"/>
      <c r="CH82" s="159"/>
      <c r="CI82" s="158"/>
      <c r="CJ82" s="158"/>
      <c r="CK82" s="349"/>
      <c r="CL82" s="903"/>
      <c r="CM82" s="903"/>
      <c r="CN82" s="903"/>
      <c r="CO82" s="907"/>
      <c r="CP82" s="903"/>
      <c r="CQ82" s="903"/>
      <c r="CR82" s="903"/>
      <c r="CS82" s="907"/>
      <c r="CT82" s="1111">
        <f>(CT29+CT79)/CT12</f>
        <v>0.18806889791345749</v>
      </c>
      <c r="CU82" s="1111">
        <f>(CU29+CU79)/CU12</f>
        <v>0.19791845125920851</v>
      </c>
      <c r="CV82" s="1111">
        <f>(CV29+CV79)/CV12</f>
        <v>0.19232725731242051</v>
      </c>
      <c r="CW82" s="907">
        <f>(CW29+CW79)/CW12</f>
        <v>0.2025236593059937</v>
      </c>
      <c r="CX82" s="1111">
        <v>0.19709032127702567</v>
      </c>
      <c r="CY82" s="1111">
        <v>0.20933706100877025</v>
      </c>
      <c r="CZ82" s="1111">
        <v>0.22466275317808965</v>
      </c>
      <c r="DA82" s="907">
        <v>0.20533969197091706</v>
      </c>
      <c r="DB82" s="1111">
        <v>0.19734624195012318</v>
      </c>
      <c r="DC82" s="1111">
        <v>0.20359304976806353</v>
      </c>
      <c r="DD82" s="1111">
        <v>0.20619722557297948</v>
      </c>
      <c r="DE82" s="1111">
        <v>0.21405794616835247</v>
      </c>
      <c r="DF82" s="1298">
        <v>0.214</v>
      </c>
      <c r="DG82" s="1111">
        <v>0.214</v>
      </c>
      <c r="DH82" s="1367">
        <v>0.24299999999999999</v>
      </c>
      <c r="DI82" s="1367">
        <v>0.22138344403045521</v>
      </c>
    </row>
    <row r="83" spans="1:113">
      <c r="A83" s="136" t="s">
        <v>81</v>
      </c>
      <c r="B83" s="137"/>
      <c r="C83" s="135"/>
      <c r="D83" s="135"/>
      <c r="E83" s="136"/>
      <c r="F83" s="137"/>
      <c r="G83" s="135"/>
      <c r="H83" s="135"/>
      <c r="I83" s="136"/>
      <c r="J83" s="135"/>
      <c r="K83" s="135"/>
      <c r="L83" s="135"/>
      <c r="M83" s="135"/>
      <c r="N83" s="137"/>
      <c r="O83" s="135"/>
      <c r="P83" s="135"/>
      <c r="Q83" s="136"/>
      <c r="R83" s="135"/>
      <c r="S83" s="135"/>
      <c r="T83" s="135"/>
      <c r="U83" s="135"/>
      <c r="V83" s="137"/>
      <c r="W83" s="135"/>
      <c r="X83" s="135"/>
      <c r="Y83" s="136"/>
      <c r="Z83" s="135"/>
      <c r="AA83" s="135"/>
      <c r="AB83" s="135"/>
      <c r="AC83" s="135"/>
      <c r="AD83" s="137"/>
      <c r="AE83" s="135"/>
      <c r="AF83" s="135"/>
      <c r="AG83" s="136"/>
      <c r="AH83" s="135"/>
      <c r="AI83" s="135"/>
      <c r="AJ83" s="135"/>
      <c r="AK83" s="135"/>
      <c r="AL83" s="137"/>
      <c r="AM83" s="135"/>
      <c r="AN83" s="135"/>
      <c r="AO83" s="136"/>
      <c r="AP83" s="135"/>
      <c r="AQ83" s="135"/>
      <c r="AR83" s="135"/>
      <c r="AS83" s="135"/>
      <c r="AT83" s="137"/>
      <c r="AU83" s="135"/>
      <c r="AV83" s="135"/>
      <c r="AW83" s="136"/>
      <c r="AX83" s="135"/>
      <c r="AY83" s="135"/>
      <c r="AZ83" s="135"/>
      <c r="BA83" s="135"/>
      <c r="BB83" s="137"/>
      <c r="BC83" s="135"/>
      <c r="BD83" s="135"/>
      <c r="BE83" s="136"/>
      <c r="BF83" s="135"/>
      <c r="BG83" s="135"/>
      <c r="BH83" s="135"/>
      <c r="BI83" s="135"/>
      <c r="BJ83" s="137"/>
      <c r="BK83" s="135"/>
      <c r="BL83" s="135"/>
      <c r="BM83" s="136"/>
      <c r="BN83" s="135"/>
      <c r="BO83" s="135"/>
      <c r="BP83" s="135"/>
      <c r="BQ83" s="135"/>
      <c r="BR83" s="137"/>
      <c r="BS83" s="135"/>
      <c r="BT83" s="135"/>
      <c r="BU83" s="136"/>
      <c r="BV83" s="135"/>
      <c r="BW83" s="135"/>
      <c r="BX83" s="135"/>
      <c r="BY83" s="135"/>
      <c r="BZ83" s="137"/>
      <c r="CA83" s="135"/>
      <c r="CB83" s="135"/>
      <c r="CC83" s="136"/>
      <c r="CD83" s="158"/>
      <c r="CE83" s="158"/>
      <c r="CF83" s="158"/>
      <c r="CG83" s="158"/>
      <c r="CH83" s="159"/>
      <c r="CI83" s="158"/>
      <c r="CJ83" s="158"/>
      <c r="CK83" s="349"/>
      <c r="CL83" s="903"/>
      <c r="CM83" s="903"/>
      <c r="CN83" s="903"/>
      <c r="CO83" s="907"/>
      <c r="CP83" s="903"/>
      <c r="CQ83" s="903"/>
      <c r="CR83" s="903"/>
      <c r="CS83" s="907"/>
      <c r="CT83" s="1111">
        <f>+(CT29+CT75)/CT12</f>
        <v>0.21378891845213088</v>
      </c>
      <c r="CU83" s="1111">
        <f>+(CU29+CU75)/CU12</f>
        <v>0.22211752612643482</v>
      </c>
      <c r="CV83" s="1111">
        <f>+(CV29+CV75)/CV12</f>
        <v>0.2194997880457821</v>
      </c>
      <c r="CW83" s="907">
        <f>+(CW29+CW75)/CW12</f>
        <v>0.2279179810725552</v>
      </c>
      <c r="CX83" s="1111">
        <v>0.2244493837138816</v>
      </c>
      <c r="CY83" s="1111">
        <v>0.23480525449044465</v>
      </c>
      <c r="CZ83" s="1111">
        <v>0.25117599035882282</v>
      </c>
      <c r="DA83" s="907">
        <v>0.23176452192948166</v>
      </c>
      <c r="DB83" s="1111">
        <v>0.22496434282750571</v>
      </c>
      <c r="DC83" s="1111">
        <v>0.22867363786461201</v>
      </c>
      <c r="DD83" s="1111">
        <v>0.23122738238841978</v>
      </c>
      <c r="DE83" s="1111">
        <v>0.23826504371678381</v>
      </c>
      <c r="DF83" s="1298">
        <v>0.23899999999999999</v>
      </c>
      <c r="DG83" s="1111">
        <v>0.23699999999999999</v>
      </c>
      <c r="DH83" s="1367">
        <v>0.26600000000000001</v>
      </c>
      <c r="DI83" s="1367">
        <v>0.24351206868621417</v>
      </c>
    </row>
    <row r="84" spans="1:113" ht="15" customHeight="1">
      <c r="A84" s="136" t="s">
        <v>82</v>
      </c>
      <c r="B84" s="137"/>
      <c r="C84" s="135"/>
      <c r="D84" s="135"/>
      <c r="E84" s="136"/>
      <c r="F84" s="137"/>
      <c r="G84" s="135"/>
      <c r="H84" s="135"/>
      <c r="I84" s="136"/>
      <c r="J84" s="135"/>
      <c r="K84" s="135"/>
      <c r="L84" s="135"/>
      <c r="M84" s="135"/>
      <c r="N84" s="137"/>
      <c r="O84" s="135"/>
      <c r="P84" s="135"/>
      <c r="Q84" s="136"/>
      <c r="R84" s="135"/>
      <c r="S84" s="135"/>
      <c r="T84" s="135"/>
      <c r="U84" s="135"/>
      <c r="V84" s="137"/>
      <c r="W84" s="135"/>
      <c r="X84" s="135"/>
      <c r="Y84" s="136"/>
      <c r="Z84" s="135"/>
      <c r="AA84" s="135"/>
      <c r="AB84" s="135"/>
      <c r="AC84" s="135"/>
      <c r="AD84" s="137"/>
      <c r="AE84" s="135"/>
      <c r="AF84" s="135"/>
      <c r="AG84" s="136"/>
      <c r="AH84" s="135"/>
      <c r="AI84" s="135"/>
      <c r="AJ84" s="135"/>
      <c r="AK84" s="135"/>
      <c r="AL84" s="137"/>
      <c r="AM84" s="135"/>
      <c r="AN84" s="135"/>
      <c r="AO84" s="136"/>
      <c r="AP84" s="135"/>
      <c r="AQ84" s="135"/>
      <c r="AR84" s="135"/>
      <c r="AS84" s="135"/>
      <c r="AT84" s="137"/>
      <c r="AU84" s="135"/>
      <c r="AV84" s="135"/>
      <c r="AW84" s="136"/>
      <c r="AX84" s="135"/>
      <c r="AY84" s="135"/>
      <c r="AZ84" s="135"/>
      <c r="BA84" s="135"/>
      <c r="BB84" s="137"/>
      <c r="BC84" s="135"/>
      <c r="BD84" s="135"/>
      <c r="BE84" s="136"/>
      <c r="BF84" s="135"/>
      <c r="BG84" s="135"/>
      <c r="BH84" s="135"/>
      <c r="BI84" s="135"/>
      <c r="BJ84" s="137"/>
      <c r="BK84" s="135"/>
      <c r="BL84" s="135"/>
      <c r="BM84" s="136"/>
      <c r="BN84" s="135"/>
      <c r="BO84" s="135"/>
      <c r="BP84" s="135"/>
      <c r="BQ84" s="135"/>
      <c r="BR84" s="137"/>
      <c r="BS84" s="135"/>
      <c r="BT84" s="135"/>
      <c r="BU84" s="136"/>
      <c r="BV84" s="135"/>
      <c r="BW84" s="135"/>
      <c r="BX84" s="135"/>
      <c r="BY84" s="135"/>
      <c r="BZ84" s="137"/>
      <c r="CA84" s="135"/>
      <c r="CB84" s="135"/>
      <c r="CC84" s="136"/>
      <c r="CD84" s="158"/>
      <c r="CE84" s="158"/>
      <c r="CF84" s="158"/>
      <c r="CG84" s="158"/>
      <c r="CH84" s="159"/>
      <c r="CI84" s="158"/>
      <c r="CJ84" s="158"/>
      <c r="CK84" s="349"/>
      <c r="CL84" s="903"/>
      <c r="CM84" s="903"/>
      <c r="CN84" s="903"/>
      <c r="CO84" s="907"/>
      <c r="CP84" s="903"/>
      <c r="CQ84" s="903"/>
      <c r="CR84" s="903"/>
      <c r="CS84" s="907"/>
      <c r="CT84" s="1111">
        <f>+(CT64+CT75)/CT12</f>
        <v>0.21901694440554545</v>
      </c>
      <c r="CU84" s="1111">
        <f>+(CU64+CU75)/CU12</f>
        <v>0.22395922562960424</v>
      </c>
      <c r="CV84" s="1111">
        <f>+(CV64+CV75)/CV12</f>
        <v>0.23895718524798643</v>
      </c>
      <c r="CW84" s="907">
        <f>+(CW64+CW75)/CW12</f>
        <v>0.23245268138801262</v>
      </c>
      <c r="CX84" s="1111">
        <v>0.23447161042634876</v>
      </c>
      <c r="CY84" s="1111">
        <v>0.23825207766841561</v>
      </c>
      <c r="CZ84" s="1111">
        <v>0.24829918749757027</v>
      </c>
      <c r="DA84" s="907">
        <v>0.23547807051833319</v>
      </c>
      <c r="DB84" s="1111">
        <v>0.22440247223062626</v>
      </c>
      <c r="DC84" s="1111">
        <v>0.23052126739523549</v>
      </c>
      <c r="DD84" s="1111">
        <v>0.23748492159227985</v>
      </c>
      <c r="DE84" s="1111">
        <v>0.24045945482599004</v>
      </c>
      <c r="DF84" s="1298">
        <v>0.245</v>
      </c>
      <c r="DG84" s="1111">
        <v>0.245</v>
      </c>
      <c r="DH84" s="1367">
        <v>0.26300000000000001</v>
      </c>
      <c r="DI84" s="1367">
        <v>0.2566985258383282</v>
      </c>
    </row>
    <row r="85" spans="1:113" ht="15" customHeight="1">
      <c r="A85" s="136"/>
      <c r="B85" s="137"/>
      <c r="C85" s="135"/>
      <c r="D85" s="135"/>
      <c r="E85" s="136"/>
      <c r="F85" s="137"/>
      <c r="G85" s="135"/>
      <c r="H85" s="135"/>
      <c r="I85" s="136"/>
      <c r="J85" s="135"/>
      <c r="K85" s="135"/>
      <c r="L85" s="135"/>
      <c r="M85" s="135"/>
      <c r="N85" s="137"/>
      <c r="O85" s="135"/>
      <c r="P85" s="135"/>
      <c r="Q85" s="136"/>
      <c r="R85" s="135"/>
      <c r="S85" s="135"/>
      <c r="T85" s="135"/>
      <c r="U85" s="135"/>
      <c r="V85" s="137"/>
      <c r="W85" s="135"/>
      <c r="X85" s="135"/>
      <c r="Y85" s="136"/>
      <c r="Z85" s="135"/>
      <c r="AA85" s="135"/>
      <c r="AB85" s="135"/>
      <c r="AC85" s="135"/>
      <c r="AD85" s="137"/>
      <c r="AE85" s="135"/>
      <c r="AF85" s="135"/>
      <c r="AG85" s="136"/>
      <c r="AH85" s="135"/>
      <c r="AI85" s="135"/>
      <c r="AJ85" s="135"/>
      <c r="AK85" s="135"/>
      <c r="AL85" s="137"/>
      <c r="AM85" s="135"/>
      <c r="AN85" s="135"/>
      <c r="AO85" s="136"/>
      <c r="AP85" s="135"/>
      <c r="AQ85" s="135"/>
      <c r="AR85" s="135"/>
      <c r="AS85" s="135"/>
      <c r="AT85" s="137"/>
      <c r="AU85" s="135"/>
      <c r="AV85" s="135"/>
      <c r="AW85" s="136"/>
      <c r="AX85" s="135"/>
      <c r="AY85" s="135"/>
      <c r="AZ85" s="135"/>
      <c r="BA85" s="135"/>
      <c r="BB85" s="137"/>
      <c r="BC85" s="135"/>
      <c r="BD85" s="135"/>
      <c r="BE85" s="136"/>
      <c r="BF85" s="135"/>
      <c r="BG85" s="135"/>
      <c r="BH85" s="135"/>
      <c r="BI85" s="135"/>
      <c r="BJ85" s="137"/>
      <c r="BK85" s="135"/>
      <c r="BL85" s="135"/>
      <c r="BM85" s="136"/>
      <c r="BN85" s="135"/>
      <c r="BO85" s="135"/>
      <c r="BP85" s="135"/>
      <c r="BQ85" s="135"/>
      <c r="BR85" s="137"/>
      <c r="BS85" s="135"/>
      <c r="BT85" s="135"/>
      <c r="BU85" s="136"/>
      <c r="BV85" s="135"/>
      <c r="BW85" s="135"/>
      <c r="BX85" s="135"/>
      <c r="BY85" s="135"/>
      <c r="BZ85" s="137"/>
      <c r="CA85" s="135"/>
      <c r="CB85" s="135"/>
      <c r="CC85" s="136"/>
      <c r="CD85" s="158"/>
      <c r="CE85" s="158"/>
      <c r="CF85" s="158"/>
      <c r="CG85" s="158"/>
      <c r="CH85" s="159"/>
      <c r="CI85" s="158"/>
      <c r="CJ85" s="99"/>
      <c r="CK85" s="340"/>
      <c r="CL85" s="903"/>
      <c r="CM85" s="903"/>
      <c r="CN85" s="903"/>
      <c r="CO85" s="907"/>
      <c r="CP85" s="903"/>
      <c r="CQ85" s="903"/>
      <c r="CR85" s="903"/>
      <c r="CS85" s="907"/>
      <c r="CT85" s="1111"/>
      <c r="CU85" s="1111"/>
      <c r="CV85" s="1111"/>
      <c r="CW85" s="907"/>
      <c r="CX85" s="1111"/>
      <c r="CY85" s="1111"/>
      <c r="CZ85" s="1111"/>
      <c r="DA85" s="907"/>
      <c r="DB85" s="1111"/>
      <c r="DC85" s="1111"/>
      <c r="DD85" s="1111"/>
      <c r="DE85" s="1111"/>
      <c r="DF85" s="1298"/>
      <c r="DG85" s="1111"/>
      <c r="DH85" s="1111"/>
      <c r="DI85" s="1111"/>
    </row>
    <row r="86" spans="1:113">
      <c r="A86" s="205" t="s">
        <v>83</v>
      </c>
      <c r="B86" s="143"/>
      <c r="C86" s="144"/>
      <c r="D86" s="144"/>
      <c r="E86" s="145"/>
      <c r="F86" s="143"/>
      <c r="G86" s="144"/>
      <c r="H86" s="144"/>
      <c r="I86" s="145"/>
      <c r="J86" s="144"/>
      <c r="K86" s="144"/>
      <c r="L86" s="144"/>
      <c r="M86" s="144"/>
      <c r="N86" s="143"/>
      <c r="O86" s="144"/>
      <c r="P86" s="144"/>
      <c r="Q86" s="145"/>
      <c r="R86" s="144"/>
      <c r="S86" s="144"/>
      <c r="T86" s="144"/>
      <c r="U86" s="144"/>
      <c r="V86" s="143"/>
      <c r="W86" s="144"/>
      <c r="X86" s="144"/>
      <c r="Y86" s="145"/>
      <c r="Z86" s="144"/>
      <c r="AA86" s="144"/>
      <c r="AB86" s="144"/>
      <c r="AC86" s="144"/>
      <c r="AD86" s="143"/>
      <c r="AE86" s="144"/>
      <c r="AF86" s="144"/>
      <c r="AG86" s="145"/>
      <c r="AH86" s="144"/>
      <c r="AI86" s="144"/>
      <c r="AJ86" s="144"/>
      <c r="AK86" s="144"/>
      <c r="AL86" s="143"/>
      <c r="AM86" s="144"/>
      <c r="AN86" s="144"/>
      <c r="AO86" s="145"/>
      <c r="AP86" s="144"/>
      <c r="AQ86" s="144"/>
      <c r="AR86" s="144"/>
      <c r="AS86" s="144"/>
      <c r="AT86" s="143"/>
      <c r="AU86" s="144"/>
      <c r="AV86" s="144"/>
      <c r="AW86" s="145"/>
      <c r="AX86" s="144"/>
      <c r="AY86" s="144"/>
      <c r="AZ86" s="144"/>
      <c r="BA86" s="144"/>
      <c r="BB86" s="143"/>
      <c r="BC86" s="144"/>
      <c r="BD86" s="144"/>
      <c r="BE86" s="145"/>
      <c r="BF86" s="144"/>
      <c r="BG86" s="144"/>
      <c r="BH86" s="144"/>
      <c r="BI86" s="144"/>
      <c r="BJ86" s="143"/>
      <c r="BK86" s="144"/>
      <c r="BL86" s="144"/>
      <c r="BM86" s="145"/>
      <c r="BN86" s="144"/>
      <c r="BO86" s="144"/>
      <c r="BP86" s="144"/>
      <c r="BQ86" s="144"/>
      <c r="BR86" s="143"/>
      <c r="BS86" s="144"/>
      <c r="BT86" s="144"/>
      <c r="BU86" s="145"/>
      <c r="BV86" s="144"/>
      <c r="BW86" s="144"/>
      <c r="BX86" s="144"/>
      <c r="BY86" s="144"/>
      <c r="BZ86" s="143"/>
      <c r="CA86" s="144"/>
      <c r="CB86" s="144"/>
      <c r="CC86" s="145"/>
      <c r="CD86" s="180"/>
      <c r="CE86" s="180"/>
      <c r="CF86" s="180"/>
      <c r="CG86" s="180"/>
      <c r="CH86" s="181"/>
      <c r="CI86" s="180"/>
      <c r="CJ86" s="224"/>
      <c r="CK86" s="359"/>
      <c r="CL86" s="904"/>
      <c r="CM86" s="904"/>
      <c r="CN86" s="904"/>
      <c r="CO86" s="941"/>
      <c r="CP86" s="904"/>
      <c r="CQ86" s="904"/>
      <c r="CR86" s="904"/>
      <c r="CS86" s="941"/>
      <c r="CT86" s="1112"/>
      <c r="CU86" s="1112"/>
      <c r="CV86" s="1112"/>
      <c r="CW86" s="941"/>
      <c r="CX86" s="1260"/>
      <c r="CY86" s="1112"/>
      <c r="CZ86" s="1112"/>
      <c r="DA86" s="941"/>
      <c r="DB86" s="1112"/>
      <c r="DC86" s="1112"/>
      <c r="DD86" s="1112"/>
      <c r="DE86" s="1112"/>
      <c r="DF86" s="1313"/>
      <c r="DG86" s="1112"/>
      <c r="DH86" s="1112"/>
      <c r="DI86" s="1112"/>
    </row>
    <row r="87" spans="1:113">
      <c r="A87" s="201" t="s">
        <v>37</v>
      </c>
      <c r="B87" s="137"/>
      <c r="C87" s="135"/>
      <c r="D87" s="135"/>
      <c r="E87" s="136"/>
      <c r="F87" s="137"/>
      <c r="G87" s="135"/>
      <c r="H87" s="135"/>
      <c r="I87" s="136"/>
      <c r="J87" s="135"/>
      <c r="K87" s="135"/>
      <c r="L87" s="135"/>
      <c r="M87" s="135"/>
      <c r="N87" s="137"/>
      <c r="O87" s="135"/>
      <c r="P87" s="135"/>
      <c r="Q87" s="136"/>
      <c r="R87" s="135"/>
      <c r="S87" s="135"/>
      <c r="T87" s="135"/>
      <c r="U87" s="135"/>
      <c r="V87" s="137"/>
      <c r="W87" s="135"/>
      <c r="X87" s="135"/>
      <c r="Y87" s="136"/>
      <c r="Z87" s="135"/>
      <c r="AA87" s="135"/>
      <c r="AB87" s="135"/>
      <c r="AC87" s="135"/>
      <c r="AD87" s="137"/>
      <c r="AE87" s="135"/>
      <c r="AF87" s="135"/>
      <c r="AG87" s="136"/>
      <c r="AH87" s="135"/>
      <c r="AI87" s="135"/>
      <c r="AJ87" s="135"/>
      <c r="AK87" s="135"/>
      <c r="AL87" s="137"/>
      <c r="AM87" s="135"/>
      <c r="AN87" s="135"/>
      <c r="AO87" s="136"/>
      <c r="AP87" s="135"/>
      <c r="AQ87" s="135"/>
      <c r="AR87" s="135"/>
      <c r="AS87" s="135"/>
      <c r="AT87" s="137"/>
      <c r="AU87" s="135"/>
      <c r="AV87" s="135"/>
      <c r="AW87" s="136"/>
      <c r="AX87" s="135"/>
      <c r="AY87" s="135"/>
      <c r="AZ87" s="135"/>
      <c r="BA87" s="135"/>
      <c r="BB87" s="137"/>
      <c r="BC87" s="135"/>
      <c r="BD87" s="135"/>
      <c r="BE87" s="136"/>
      <c r="BF87" s="135"/>
      <c r="BG87" s="135"/>
      <c r="BH87" s="135"/>
      <c r="BI87" s="135"/>
      <c r="BJ87" s="137"/>
      <c r="BK87" s="135"/>
      <c r="BL87" s="135"/>
      <c r="BM87" s="136"/>
      <c r="BN87" s="135"/>
      <c r="BO87" s="135"/>
      <c r="BP87" s="135"/>
      <c r="BQ87" s="135"/>
      <c r="BR87" s="137"/>
      <c r="BS87" s="135"/>
      <c r="BT87" s="135"/>
      <c r="BU87" s="136"/>
      <c r="BV87" s="135"/>
      <c r="BW87" s="135"/>
      <c r="BX87" s="135"/>
      <c r="BY87" s="135"/>
      <c r="BZ87" s="137"/>
      <c r="CA87" s="135"/>
      <c r="CB87" s="135"/>
      <c r="CC87" s="136"/>
      <c r="CD87" s="140"/>
      <c r="CE87" s="140"/>
      <c r="CF87" s="140"/>
      <c r="CG87" s="140"/>
      <c r="CH87" s="141"/>
      <c r="CI87" s="140"/>
      <c r="CJ87" s="216"/>
      <c r="CK87" s="335"/>
      <c r="CL87" s="890"/>
      <c r="CM87" s="890"/>
      <c r="CN87" s="890"/>
      <c r="CO87" s="924"/>
      <c r="CP87" s="890"/>
      <c r="CQ87" s="890"/>
      <c r="CR87" s="890"/>
      <c r="CS87" s="924"/>
      <c r="CT87" s="1099">
        <v>7640</v>
      </c>
      <c r="CU87" s="1099">
        <v>8395</v>
      </c>
      <c r="CV87" s="1099">
        <v>8627</v>
      </c>
      <c r="CW87" s="924">
        <v>8814</v>
      </c>
      <c r="CX87" s="1099">
        <v>8723</v>
      </c>
      <c r="CY87" s="1099">
        <v>9243</v>
      </c>
      <c r="CZ87" s="1099">
        <v>8840</v>
      </c>
      <c r="DA87" s="924">
        <v>8500</v>
      </c>
      <c r="DB87" s="1099">
        <v>8520</v>
      </c>
      <c r="DC87" s="1099">
        <v>9293</v>
      </c>
      <c r="DD87" s="1099">
        <v>9125</v>
      </c>
      <c r="DE87" s="1099">
        <v>9577</v>
      </c>
      <c r="DF87" s="1295">
        <v>10125</v>
      </c>
      <c r="DG87" s="1113">
        <v>10279</v>
      </c>
      <c r="DH87" s="1113">
        <v>10240</v>
      </c>
      <c r="DI87" s="1099">
        <v>10128</v>
      </c>
    </row>
    <row r="88" spans="1:113">
      <c r="A88" s="201" t="s">
        <v>420</v>
      </c>
      <c r="B88" s="137"/>
      <c r="C88" s="135"/>
      <c r="D88" s="135"/>
      <c r="E88" s="136"/>
      <c r="F88" s="137"/>
      <c r="G88" s="135"/>
      <c r="H88" s="135"/>
      <c r="I88" s="136"/>
      <c r="J88" s="135"/>
      <c r="K88" s="135"/>
      <c r="L88" s="135"/>
      <c r="M88" s="135"/>
      <c r="N88" s="137"/>
      <c r="O88" s="135"/>
      <c r="P88" s="135"/>
      <c r="Q88" s="136"/>
      <c r="R88" s="135"/>
      <c r="S88" s="135"/>
      <c r="T88" s="135"/>
      <c r="U88" s="135"/>
      <c r="V88" s="137"/>
      <c r="W88" s="135"/>
      <c r="X88" s="135"/>
      <c r="Y88" s="136"/>
      <c r="Z88" s="135"/>
      <c r="AA88" s="135"/>
      <c r="AB88" s="135"/>
      <c r="AC88" s="135"/>
      <c r="AD88" s="137"/>
      <c r="AE88" s="135"/>
      <c r="AF88" s="135"/>
      <c r="AG88" s="136"/>
      <c r="AH88" s="135"/>
      <c r="AI88" s="135"/>
      <c r="AJ88" s="135"/>
      <c r="AK88" s="135"/>
      <c r="AL88" s="137"/>
      <c r="AM88" s="135"/>
      <c r="AN88" s="135"/>
      <c r="AO88" s="136"/>
      <c r="AP88" s="135"/>
      <c r="AQ88" s="135"/>
      <c r="AR88" s="135"/>
      <c r="AS88" s="135"/>
      <c r="AT88" s="137"/>
      <c r="AU88" s="135"/>
      <c r="AV88" s="135"/>
      <c r="AW88" s="136"/>
      <c r="AX88" s="135"/>
      <c r="AY88" s="135"/>
      <c r="AZ88" s="135"/>
      <c r="BA88" s="135"/>
      <c r="BB88" s="137"/>
      <c r="BC88" s="135"/>
      <c r="BD88" s="135"/>
      <c r="BE88" s="136"/>
      <c r="BF88" s="135"/>
      <c r="BG88" s="135"/>
      <c r="BH88" s="135"/>
      <c r="BI88" s="135"/>
      <c r="BJ88" s="137"/>
      <c r="BK88" s="135"/>
      <c r="BL88" s="135"/>
      <c r="BM88" s="136"/>
      <c r="BN88" s="135"/>
      <c r="BO88" s="135"/>
      <c r="BP88" s="135"/>
      <c r="BQ88" s="135"/>
      <c r="BR88" s="137"/>
      <c r="BS88" s="135"/>
      <c r="BT88" s="135"/>
      <c r="BU88" s="136"/>
      <c r="BV88" s="135"/>
      <c r="BW88" s="135"/>
      <c r="BX88" s="135"/>
      <c r="BY88" s="135"/>
      <c r="BZ88" s="137"/>
      <c r="CA88" s="135"/>
      <c r="CB88" s="135"/>
      <c r="CC88" s="136"/>
      <c r="CD88" s="140"/>
      <c r="CE88" s="140"/>
      <c r="CF88" s="140"/>
      <c r="CG88" s="140"/>
      <c r="CH88" s="141"/>
      <c r="CI88" s="140"/>
      <c r="CJ88" s="216"/>
      <c r="CK88" s="335"/>
      <c r="CL88" s="1099"/>
      <c r="CM88" s="1099"/>
      <c r="CN88" s="1099"/>
      <c r="CO88" s="924"/>
      <c r="CP88" s="1099"/>
      <c r="CQ88" s="1099"/>
      <c r="CR88" s="1099"/>
      <c r="CS88" s="924"/>
      <c r="CT88" s="1099">
        <v>2300</v>
      </c>
      <c r="CU88" s="1099">
        <v>2079</v>
      </c>
      <c r="CV88" s="1099">
        <v>2173</v>
      </c>
      <c r="CW88" s="924">
        <v>2221</v>
      </c>
      <c r="CX88" s="1099">
        <v>2498</v>
      </c>
      <c r="CY88" s="1099">
        <v>2771</v>
      </c>
      <c r="CZ88" s="1099">
        <v>2182</v>
      </c>
      <c r="DA88" s="924">
        <v>2701</v>
      </c>
      <c r="DB88" s="1099">
        <v>3275</v>
      </c>
      <c r="DC88" s="1099">
        <v>2784</v>
      </c>
      <c r="DD88" s="1099">
        <v>3555</v>
      </c>
      <c r="DE88" s="1099">
        <v>4407</v>
      </c>
      <c r="DF88" s="1314">
        <v>6067</v>
      </c>
      <c r="DG88" s="1364">
        <v>4989</v>
      </c>
      <c r="DH88" s="1364">
        <v>5160</v>
      </c>
      <c r="DI88" s="1357">
        <v>5674</v>
      </c>
    </row>
    <row r="89" spans="1:113">
      <c r="A89" s="201" t="s">
        <v>38</v>
      </c>
      <c r="B89" s="137"/>
      <c r="C89" s="135"/>
      <c r="D89" s="135"/>
      <c r="E89" s="136"/>
      <c r="F89" s="137"/>
      <c r="G89" s="135"/>
      <c r="H89" s="135"/>
      <c r="I89" s="136"/>
      <c r="J89" s="135"/>
      <c r="K89" s="135"/>
      <c r="L89" s="135"/>
      <c r="M89" s="135"/>
      <c r="N89" s="137"/>
      <c r="O89" s="135"/>
      <c r="P89" s="135"/>
      <c r="Q89" s="136"/>
      <c r="R89" s="135"/>
      <c r="S89" s="135"/>
      <c r="T89" s="135"/>
      <c r="U89" s="135"/>
      <c r="V89" s="137"/>
      <c r="W89" s="135"/>
      <c r="X89" s="135"/>
      <c r="Y89" s="136"/>
      <c r="Z89" s="135"/>
      <c r="AA89" s="135"/>
      <c r="AB89" s="135"/>
      <c r="AC89" s="135"/>
      <c r="AD89" s="137"/>
      <c r="AE89" s="135"/>
      <c r="AF89" s="135"/>
      <c r="AG89" s="136"/>
      <c r="AH89" s="135"/>
      <c r="AI89" s="135"/>
      <c r="AJ89" s="135"/>
      <c r="AK89" s="135"/>
      <c r="AL89" s="137"/>
      <c r="AM89" s="135"/>
      <c r="AN89" s="135"/>
      <c r="AO89" s="136"/>
      <c r="AP89" s="135"/>
      <c r="AQ89" s="135"/>
      <c r="AR89" s="135"/>
      <c r="AS89" s="135"/>
      <c r="AT89" s="137"/>
      <c r="AU89" s="135"/>
      <c r="AV89" s="135"/>
      <c r="AW89" s="136"/>
      <c r="AX89" s="135"/>
      <c r="AY89" s="135"/>
      <c r="AZ89" s="135"/>
      <c r="BA89" s="135"/>
      <c r="BB89" s="137"/>
      <c r="BC89" s="135"/>
      <c r="BD89" s="135"/>
      <c r="BE89" s="136"/>
      <c r="BF89" s="135"/>
      <c r="BG89" s="135"/>
      <c r="BH89" s="135"/>
      <c r="BI89" s="135"/>
      <c r="BJ89" s="137"/>
      <c r="BK89" s="135"/>
      <c r="BL89" s="135"/>
      <c r="BM89" s="136"/>
      <c r="BN89" s="135"/>
      <c r="BO89" s="135"/>
      <c r="BP89" s="135"/>
      <c r="BQ89" s="135"/>
      <c r="BR89" s="137"/>
      <c r="BS89" s="135"/>
      <c r="BT89" s="135"/>
      <c r="BU89" s="136"/>
      <c r="BV89" s="135"/>
      <c r="BW89" s="135"/>
      <c r="BX89" s="135"/>
      <c r="BY89" s="135"/>
      <c r="BZ89" s="137"/>
      <c r="CA89" s="135"/>
      <c r="CB89" s="135"/>
      <c r="CC89" s="136"/>
      <c r="CD89" s="140"/>
      <c r="CE89" s="140"/>
      <c r="CF89" s="140"/>
      <c r="CG89" s="140"/>
      <c r="CH89" s="141"/>
      <c r="CI89" s="140"/>
      <c r="CJ89" s="216"/>
      <c r="CK89" s="335"/>
      <c r="CL89" s="890"/>
      <c r="CM89" s="890"/>
      <c r="CN89" s="890"/>
      <c r="CO89" s="924"/>
      <c r="CP89" s="890"/>
      <c r="CQ89" s="890"/>
      <c r="CR89" s="890"/>
      <c r="CS89" s="924"/>
      <c r="CT89" s="1099">
        <v>2593</v>
      </c>
      <c r="CU89" s="1099">
        <v>2754</v>
      </c>
      <c r="CV89" s="1099">
        <v>2822</v>
      </c>
      <c r="CW89" s="924">
        <v>3166</v>
      </c>
      <c r="CX89" s="1099">
        <v>3732</v>
      </c>
      <c r="CY89" s="1099">
        <v>3702</v>
      </c>
      <c r="CZ89" s="1099">
        <v>3604</v>
      </c>
      <c r="DA89" s="924">
        <v>3574</v>
      </c>
      <c r="DB89" s="1099">
        <v>3512</v>
      </c>
      <c r="DC89" s="1099">
        <v>3862</v>
      </c>
      <c r="DD89" s="1099">
        <v>3841</v>
      </c>
      <c r="DE89" s="1099">
        <v>3897</v>
      </c>
      <c r="DF89" s="1295">
        <v>4303</v>
      </c>
      <c r="DG89" s="1113">
        <v>4230</v>
      </c>
      <c r="DH89" s="1113">
        <v>4091</v>
      </c>
      <c r="DI89" s="1099">
        <v>4027</v>
      </c>
    </row>
    <row r="90" spans="1:113">
      <c r="A90" s="201" t="s">
        <v>39</v>
      </c>
      <c r="B90" s="137"/>
      <c r="C90" s="135"/>
      <c r="D90" s="135"/>
      <c r="E90" s="136"/>
      <c r="F90" s="137"/>
      <c r="G90" s="135"/>
      <c r="H90" s="135"/>
      <c r="I90" s="136"/>
      <c r="J90" s="135"/>
      <c r="K90" s="135"/>
      <c r="L90" s="135"/>
      <c r="M90" s="135"/>
      <c r="N90" s="137"/>
      <c r="O90" s="135"/>
      <c r="P90" s="135"/>
      <c r="Q90" s="136"/>
      <c r="R90" s="135"/>
      <c r="S90" s="135"/>
      <c r="T90" s="135"/>
      <c r="U90" s="135"/>
      <c r="V90" s="137"/>
      <c r="W90" s="135"/>
      <c r="X90" s="135"/>
      <c r="Y90" s="136"/>
      <c r="Z90" s="135"/>
      <c r="AA90" s="135"/>
      <c r="AB90" s="135"/>
      <c r="AC90" s="135"/>
      <c r="AD90" s="137"/>
      <c r="AE90" s="135"/>
      <c r="AF90" s="135"/>
      <c r="AG90" s="136"/>
      <c r="AH90" s="135"/>
      <c r="AI90" s="135"/>
      <c r="AJ90" s="135"/>
      <c r="AK90" s="135"/>
      <c r="AL90" s="137"/>
      <c r="AM90" s="135"/>
      <c r="AN90" s="135"/>
      <c r="AO90" s="136"/>
      <c r="AP90" s="135"/>
      <c r="AQ90" s="135"/>
      <c r="AR90" s="135"/>
      <c r="AS90" s="135"/>
      <c r="AT90" s="137"/>
      <c r="AU90" s="135"/>
      <c r="AV90" s="135"/>
      <c r="AW90" s="136"/>
      <c r="AX90" s="135"/>
      <c r="AY90" s="135"/>
      <c r="AZ90" s="135"/>
      <c r="BA90" s="135"/>
      <c r="BB90" s="137"/>
      <c r="BC90" s="135"/>
      <c r="BD90" s="135"/>
      <c r="BE90" s="136"/>
      <c r="BF90" s="135"/>
      <c r="BG90" s="135"/>
      <c r="BH90" s="135"/>
      <c r="BI90" s="135"/>
      <c r="BJ90" s="137"/>
      <c r="BK90" s="135"/>
      <c r="BL90" s="135"/>
      <c r="BM90" s="136"/>
      <c r="BN90" s="135"/>
      <c r="BO90" s="135"/>
      <c r="BP90" s="135"/>
      <c r="BQ90" s="135"/>
      <c r="BR90" s="137"/>
      <c r="BS90" s="135"/>
      <c r="BT90" s="135"/>
      <c r="BU90" s="136"/>
      <c r="BV90" s="135"/>
      <c r="BW90" s="135"/>
      <c r="BX90" s="135"/>
      <c r="BY90" s="135"/>
      <c r="BZ90" s="137"/>
      <c r="CA90" s="135"/>
      <c r="CB90" s="135"/>
      <c r="CC90" s="136"/>
      <c r="CD90" s="140"/>
      <c r="CE90" s="140"/>
      <c r="CF90" s="140"/>
      <c r="CG90" s="140"/>
      <c r="CH90" s="141"/>
      <c r="CI90" s="140"/>
      <c r="CJ90" s="216"/>
      <c r="CK90" s="335"/>
      <c r="CL90" s="890"/>
      <c r="CM90" s="890"/>
      <c r="CN90" s="890"/>
      <c r="CO90" s="924"/>
      <c r="CP90" s="890"/>
      <c r="CQ90" s="890"/>
      <c r="CR90" s="890"/>
      <c r="CS90" s="924"/>
      <c r="CT90" s="1099">
        <v>6400</v>
      </c>
      <c r="CU90" s="1099">
        <v>6461</v>
      </c>
      <c r="CV90" s="1099">
        <v>6399</v>
      </c>
      <c r="CW90" s="924">
        <v>6492</v>
      </c>
      <c r="CX90" s="1099">
        <v>6540</v>
      </c>
      <c r="CY90" s="1099">
        <v>7079</v>
      </c>
      <c r="CZ90" s="1099">
        <v>6077</v>
      </c>
      <c r="DA90" s="924">
        <v>5891</v>
      </c>
      <c r="DB90" s="1099">
        <v>5729</v>
      </c>
      <c r="DC90" s="1099">
        <v>6393</v>
      </c>
      <c r="DD90" s="1099">
        <v>6644</v>
      </c>
      <c r="DE90" s="1099">
        <v>6799</v>
      </c>
      <c r="DF90" s="1295">
        <v>7907</v>
      </c>
      <c r="DG90" s="1113">
        <v>8068</v>
      </c>
      <c r="DH90" s="1113">
        <v>7959</v>
      </c>
      <c r="DI90" s="1099">
        <v>7539</v>
      </c>
    </row>
    <row r="91" spans="1:113">
      <c r="A91" s="201" t="s">
        <v>454</v>
      </c>
      <c r="B91" s="137"/>
      <c r="C91" s="135"/>
      <c r="D91" s="135"/>
      <c r="E91" s="136"/>
      <c r="F91" s="137"/>
      <c r="G91" s="135"/>
      <c r="H91" s="135"/>
      <c r="I91" s="136"/>
      <c r="J91" s="135"/>
      <c r="K91" s="135"/>
      <c r="L91" s="135"/>
      <c r="M91" s="135"/>
      <c r="N91" s="137"/>
      <c r="O91" s="135"/>
      <c r="P91" s="135"/>
      <c r="Q91" s="136"/>
      <c r="R91" s="135"/>
      <c r="S91" s="135"/>
      <c r="T91" s="135"/>
      <c r="U91" s="135"/>
      <c r="V91" s="137"/>
      <c r="W91" s="135"/>
      <c r="X91" s="135"/>
      <c r="Y91" s="136"/>
      <c r="Z91" s="135"/>
      <c r="AA91" s="135"/>
      <c r="AB91" s="135"/>
      <c r="AC91" s="135"/>
      <c r="AD91" s="137"/>
      <c r="AE91" s="135"/>
      <c r="AF91" s="135"/>
      <c r="AG91" s="136"/>
      <c r="AH91" s="135"/>
      <c r="AI91" s="135"/>
      <c r="AJ91" s="135"/>
      <c r="AK91" s="135"/>
      <c r="AL91" s="137"/>
      <c r="AM91" s="135"/>
      <c r="AN91" s="135"/>
      <c r="AO91" s="136"/>
      <c r="AP91" s="135"/>
      <c r="AQ91" s="135"/>
      <c r="AR91" s="135"/>
      <c r="AS91" s="135"/>
      <c r="AT91" s="137"/>
      <c r="AU91" s="135"/>
      <c r="AV91" s="135"/>
      <c r="AW91" s="136"/>
      <c r="AX91" s="135"/>
      <c r="AY91" s="135"/>
      <c r="AZ91" s="135"/>
      <c r="BA91" s="135"/>
      <c r="BB91" s="137"/>
      <c r="BC91" s="135"/>
      <c r="BD91" s="135"/>
      <c r="BE91" s="136"/>
      <c r="BF91" s="135"/>
      <c r="BG91" s="135"/>
      <c r="BH91" s="135"/>
      <c r="BI91" s="135"/>
      <c r="BJ91" s="137"/>
      <c r="BK91" s="135"/>
      <c r="BL91" s="135"/>
      <c r="BM91" s="136"/>
      <c r="BN91" s="135"/>
      <c r="BO91" s="135"/>
      <c r="BP91" s="135"/>
      <c r="BQ91" s="135"/>
      <c r="BR91" s="137"/>
      <c r="BS91" s="135"/>
      <c r="BT91" s="135"/>
      <c r="BU91" s="136"/>
      <c r="BV91" s="135"/>
      <c r="BW91" s="135"/>
      <c r="BX91" s="135"/>
      <c r="BY91" s="135"/>
      <c r="BZ91" s="137"/>
      <c r="CA91" s="135"/>
      <c r="CB91" s="135"/>
      <c r="CC91" s="136"/>
      <c r="CD91" s="142"/>
      <c r="CE91" s="142"/>
      <c r="CF91" s="142"/>
      <c r="CG91" s="142"/>
      <c r="CH91" s="164"/>
      <c r="CI91" s="142"/>
      <c r="CJ91" s="221"/>
      <c r="CK91" s="343"/>
      <c r="CL91" s="891"/>
      <c r="CM91" s="891"/>
      <c r="CN91" s="891"/>
      <c r="CO91" s="922"/>
      <c r="CP91" s="891"/>
      <c r="CQ91" s="891"/>
      <c r="CR91" s="891"/>
      <c r="CS91" s="922"/>
      <c r="CT91" s="1100">
        <v>3827</v>
      </c>
      <c r="CU91" s="1100">
        <v>3871</v>
      </c>
      <c r="CV91" s="1100">
        <v>3435</v>
      </c>
      <c r="CW91" s="922">
        <v>3714</v>
      </c>
      <c r="CX91" s="1099">
        <v>3175</v>
      </c>
      <c r="CY91" s="1099">
        <v>3192</v>
      </c>
      <c r="CZ91" s="1099">
        <v>2907</v>
      </c>
      <c r="DA91" s="922">
        <v>2653</v>
      </c>
      <c r="DB91" s="1099">
        <v>3061</v>
      </c>
      <c r="DC91" s="1099">
        <v>3006</v>
      </c>
      <c r="DD91" s="1099">
        <v>2977</v>
      </c>
      <c r="DE91" s="1099">
        <v>3066</v>
      </c>
      <c r="DF91" s="1295">
        <v>3568</v>
      </c>
      <c r="DG91" s="1113">
        <v>3471</v>
      </c>
      <c r="DH91" s="1113">
        <v>3190</v>
      </c>
      <c r="DI91" s="1099">
        <v>3176</v>
      </c>
    </row>
    <row r="92" spans="1:113">
      <c r="A92" s="145" t="s">
        <v>53</v>
      </c>
      <c r="B92" s="143"/>
      <c r="C92" s="144"/>
      <c r="D92" s="144"/>
      <c r="E92" s="145"/>
      <c r="F92" s="143"/>
      <c r="G92" s="144"/>
      <c r="H92" s="144"/>
      <c r="I92" s="145"/>
      <c r="J92" s="144"/>
      <c r="K92" s="144"/>
      <c r="L92" s="144"/>
      <c r="M92" s="144"/>
      <c r="N92" s="143"/>
      <c r="O92" s="144"/>
      <c r="P92" s="144"/>
      <c r="Q92" s="145"/>
      <c r="R92" s="144"/>
      <c r="S92" s="144"/>
      <c r="T92" s="144"/>
      <c r="U92" s="144"/>
      <c r="V92" s="143"/>
      <c r="W92" s="144"/>
      <c r="X92" s="144"/>
      <c r="Y92" s="145"/>
      <c r="Z92" s="144"/>
      <c r="AA92" s="144"/>
      <c r="AB92" s="144"/>
      <c r="AC92" s="144"/>
      <c r="AD92" s="143"/>
      <c r="AE92" s="144"/>
      <c r="AF92" s="144"/>
      <c r="AG92" s="145"/>
      <c r="AH92" s="144"/>
      <c r="AI92" s="144"/>
      <c r="AJ92" s="144"/>
      <c r="AK92" s="144"/>
      <c r="AL92" s="143"/>
      <c r="AM92" s="144"/>
      <c r="AN92" s="144"/>
      <c r="AO92" s="145"/>
      <c r="AP92" s="144"/>
      <c r="AQ92" s="144"/>
      <c r="AR92" s="144"/>
      <c r="AS92" s="144"/>
      <c r="AT92" s="143"/>
      <c r="AU92" s="144"/>
      <c r="AV92" s="144"/>
      <c r="AW92" s="145"/>
      <c r="AX92" s="144"/>
      <c r="AY92" s="144"/>
      <c r="AZ92" s="144"/>
      <c r="BA92" s="144"/>
      <c r="BB92" s="143"/>
      <c r="BC92" s="144"/>
      <c r="BD92" s="144"/>
      <c r="BE92" s="145"/>
      <c r="BF92" s="144"/>
      <c r="BG92" s="144"/>
      <c r="BH92" s="144"/>
      <c r="BI92" s="144"/>
      <c r="BJ92" s="143"/>
      <c r="BK92" s="144"/>
      <c r="BL92" s="144"/>
      <c r="BM92" s="145"/>
      <c r="BN92" s="144"/>
      <c r="BO92" s="144"/>
      <c r="BP92" s="144"/>
      <c r="BQ92" s="144"/>
      <c r="BR92" s="143"/>
      <c r="BS92" s="144"/>
      <c r="BT92" s="144"/>
      <c r="BU92" s="145"/>
      <c r="BV92" s="144"/>
      <c r="BW92" s="144"/>
      <c r="BX92" s="144"/>
      <c r="BY92" s="144"/>
      <c r="BZ92" s="143"/>
      <c r="CA92" s="144"/>
      <c r="CB92" s="144"/>
      <c r="CC92" s="145"/>
      <c r="CD92" s="146"/>
      <c r="CE92" s="146"/>
      <c r="CF92" s="146"/>
      <c r="CG92" s="146"/>
      <c r="CH92" s="147"/>
      <c r="CI92" s="146"/>
      <c r="CJ92" s="217"/>
      <c r="CK92" s="336"/>
      <c r="CL92" s="894"/>
      <c r="CM92" s="894"/>
      <c r="CN92" s="894"/>
      <c r="CO92" s="923"/>
      <c r="CP92" s="894"/>
      <c r="CQ92" s="894"/>
      <c r="CR92" s="894"/>
      <c r="CS92" s="923"/>
      <c r="CT92" s="1102">
        <v>-107</v>
      </c>
      <c r="CU92" s="1102">
        <v>-110</v>
      </c>
      <c r="CV92" s="1102">
        <v>-61</v>
      </c>
      <c r="CW92" s="923">
        <v>-32</v>
      </c>
      <c r="CX92" s="1102">
        <v>-175</v>
      </c>
      <c r="CY92" s="1102">
        <v>-140</v>
      </c>
      <c r="CZ92" s="1102">
        <v>-154</v>
      </c>
      <c r="DA92" s="923">
        <v>-113</v>
      </c>
      <c r="DB92" s="1102">
        <v>-147</v>
      </c>
      <c r="DC92" s="1102">
        <v>-131</v>
      </c>
      <c r="DD92" s="1102">
        <v>-104</v>
      </c>
      <c r="DE92" s="1102">
        <v>-129</v>
      </c>
      <c r="DF92" s="1296">
        <v>-260</v>
      </c>
      <c r="DG92" s="1118">
        <v>-240</v>
      </c>
      <c r="DH92" s="1118">
        <v>-88</v>
      </c>
      <c r="DI92" s="1102">
        <v>-172</v>
      </c>
    </row>
    <row r="93" spans="1:113" s="17" customFormat="1">
      <c r="A93" s="136" t="s">
        <v>83</v>
      </c>
      <c r="B93" s="182"/>
      <c r="C93" s="183"/>
      <c r="D93" s="183"/>
      <c r="E93" s="184"/>
      <c r="F93" s="182"/>
      <c r="G93" s="183"/>
      <c r="H93" s="183"/>
      <c r="I93" s="150"/>
      <c r="J93" s="149"/>
      <c r="K93" s="149"/>
      <c r="L93" s="149"/>
      <c r="M93" s="149"/>
      <c r="N93" s="148"/>
      <c r="O93" s="149"/>
      <c r="P93" s="149"/>
      <c r="Q93" s="150"/>
      <c r="R93" s="149"/>
      <c r="S93" s="149"/>
      <c r="T93" s="149"/>
      <c r="U93" s="149"/>
      <c r="V93" s="148"/>
      <c r="W93" s="149"/>
      <c r="X93" s="149"/>
      <c r="Y93" s="150"/>
      <c r="Z93" s="149"/>
      <c r="AA93" s="149"/>
      <c r="AB93" s="149"/>
      <c r="AC93" s="149"/>
      <c r="AD93" s="148"/>
      <c r="AE93" s="149"/>
      <c r="AF93" s="149"/>
      <c r="AG93" s="150"/>
      <c r="AH93" s="149"/>
      <c r="AI93" s="149"/>
      <c r="AJ93" s="149"/>
      <c r="AK93" s="149"/>
      <c r="AL93" s="148"/>
      <c r="AM93" s="149"/>
      <c r="AN93" s="149"/>
      <c r="AO93" s="150"/>
      <c r="AP93" s="149"/>
      <c r="AQ93" s="149"/>
      <c r="AR93" s="149"/>
      <c r="AS93" s="149"/>
      <c r="AT93" s="148"/>
      <c r="AU93" s="149"/>
      <c r="AV93" s="149"/>
      <c r="AW93" s="150"/>
      <c r="AX93" s="149"/>
      <c r="AY93" s="149"/>
      <c r="AZ93" s="149"/>
      <c r="BA93" s="149"/>
      <c r="BB93" s="148"/>
      <c r="BC93" s="149"/>
      <c r="BD93" s="149"/>
      <c r="BE93" s="150"/>
      <c r="BF93" s="149"/>
      <c r="BG93" s="149"/>
      <c r="BH93" s="149"/>
      <c r="BI93" s="149"/>
      <c r="BJ93" s="148"/>
      <c r="BK93" s="149"/>
      <c r="BL93" s="149"/>
      <c r="BM93" s="150"/>
      <c r="BN93" s="149"/>
      <c r="BO93" s="149"/>
      <c r="BP93" s="149"/>
      <c r="BQ93" s="149"/>
      <c r="BR93" s="148"/>
      <c r="BS93" s="149"/>
      <c r="BT93" s="149"/>
      <c r="BU93" s="150"/>
      <c r="BV93" s="149"/>
      <c r="BW93" s="149"/>
      <c r="BX93" s="149"/>
      <c r="BY93" s="149"/>
      <c r="BZ93" s="148"/>
      <c r="CA93" s="149"/>
      <c r="CB93" s="149"/>
      <c r="CC93" s="150"/>
      <c r="CD93" s="151"/>
      <c r="CE93" s="151"/>
      <c r="CF93" s="151"/>
      <c r="CG93" s="151"/>
      <c r="CH93" s="152"/>
      <c r="CI93" s="151"/>
      <c r="CJ93" s="151"/>
      <c r="CK93" s="337"/>
      <c r="CL93" s="895"/>
      <c r="CM93" s="895"/>
      <c r="CN93" s="895"/>
      <c r="CO93" s="921"/>
      <c r="CP93" s="895"/>
      <c r="CQ93" s="895"/>
      <c r="CR93" s="895"/>
      <c r="CS93" s="921"/>
      <c r="CT93" s="1103">
        <f t="shared" ref="CT93:DF93" si="44">SUM(CT87:CT92)</f>
        <v>22653</v>
      </c>
      <c r="CU93" s="1103">
        <f t="shared" si="44"/>
        <v>23450</v>
      </c>
      <c r="CV93" s="1103">
        <f t="shared" si="44"/>
        <v>23395</v>
      </c>
      <c r="CW93" s="921">
        <f t="shared" si="44"/>
        <v>24375</v>
      </c>
      <c r="CX93" s="1103">
        <f t="shared" si="44"/>
        <v>24493</v>
      </c>
      <c r="CY93" s="1103">
        <f t="shared" si="44"/>
        <v>25847</v>
      </c>
      <c r="CZ93" s="1103">
        <f t="shared" si="44"/>
        <v>23456</v>
      </c>
      <c r="DA93" s="921">
        <f t="shared" si="44"/>
        <v>23206</v>
      </c>
      <c r="DB93" s="1103">
        <f t="shared" si="44"/>
        <v>23950</v>
      </c>
      <c r="DC93" s="1103">
        <f t="shared" si="44"/>
        <v>25207</v>
      </c>
      <c r="DD93" s="1103">
        <f t="shared" si="44"/>
        <v>26038</v>
      </c>
      <c r="DE93" s="1103">
        <f t="shared" si="44"/>
        <v>27617</v>
      </c>
      <c r="DF93" s="1315">
        <f t="shared" si="44"/>
        <v>31710</v>
      </c>
      <c r="DG93" s="1103">
        <f>SUM(DG87:DG92)</f>
        <v>30797</v>
      </c>
      <c r="DH93" s="1103">
        <f>SUM(DH87:DH92)</f>
        <v>30552</v>
      </c>
      <c r="DI93" s="1103">
        <f t="shared" ref="DI93" si="45">SUM(DI87:DI92)</f>
        <v>30372</v>
      </c>
    </row>
    <row r="94" spans="1:113" s="17" customFormat="1">
      <c r="A94" s="135"/>
      <c r="B94" s="183"/>
      <c r="C94" s="183"/>
      <c r="D94" s="183"/>
      <c r="E94" s="183"/>
      <c r="F94" s="183"/>
      <c r="G94" s="183"/>
      <c r="H94" s="183"/>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51"/>
      <c r="CE94" s="151"/>
      <c r="CF94" s="151"/>
      <c r="CG94" s="151"/>
      <c r="CH94" s="151"/>
      <c r="CI94" s="151"/>
      <c r="CJ94" s="151"/>
      <c r="CK94" s="151"/>
      <c r="CL94" s="1103"/>
      <c r="CM94" s="1103"/>
      <c r="CN94" s="1103"/>
      <c r="CO94" s="1103"/>
      <c r="CP94" s="1103"/>
      <c r="CQ94" s="1103"/>
      <c r="CR94" s="1103"/>
      <c r="CS94" s="1103"/>
      <c r="CT94" s="1103"/>
      <c r="CU94" s="1103"/>
      <c r="CV94" s="1103"/>
      <c r="CW94" s="1103"/>
      <c r="CX94" s="1103"/>
      <c r="CY94" s="1103"/>
      <c r="CZ94" s="1103"/>
      <c r="DA94" s="1103"/>
      <c r="DB94" s="1103"/>
      <c r="DC94" s="1103"/>
      <c r="DD94" s="1103"/>
      <c r="DE94" s="1103"/>
      <c r="DF94" s="1103"/>
      <c r="DG94" s="1103"/>
      <c r="DH94" s="1103"/>
      <c r="DI94" s="1103"/>
    </row>
    <row r="95" spans="1:113" s="17" customFormat="1" ht="14.25">
      <c r="A95" s="1385" t="s">
        <v>463</v>
      </c>
      <c r="B95" s="183"/>
      <c r="C95" s="183"/>
      <c r="D95" s="183"/>
      <c r="E95" s="183"/>
      <c r="F95" s="183"/>
      <c r="G95" s="183"/>
      <c r="H95" s="183"/>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49"/>
      <c r="BX95" s="149"/>
      <c r="BY95" s="149"/>
      <c r="BZ95" s="149"/>
      <c r="CA95" s="149"/>
      <c r="CB95" s="149"/>
      <c r="CC95" s="149"/>
      <c r="CD95" s="151"/>
      <c r="CE95" s="151"/>
      <c r="CF95" s="151"/>
      <c r="CG95" s="151"/>
      <c r="CH95" s="151"/>
      <c r="CI95" s="151"/>
      <c r="CJ95" s="151"/>
      <c r="CK95" s="151"/>
      <c r="CL95" s="1103"/>
      <c r="CM95" s="1103"/>
      <c r="CN95" s="1103"/>
      <c r="CO95" s="1103"/>
      <c r="CP95" s="1103"/>
      <c r="CQ95" s="1103"/>
      <c r="CR95" s="1103"/>
      <c r="CS95" s="1103"/>
      <c r="CT95" s="1103"/>
      <c r="CU95" s="1103"/>
      <c r="CV95" s="1103"/>
      <c r="CW95" s="1103"/>
      <c r="CX95" s="1103"/>
      <c r="CY95" s="1103"/>
      <c r="CZ95" s="1103"/>
      <c r="DA95" s="1103"/>
      <c r="DB95" s="1103"/>
      <c r="DC95" s="1103"/>
      <c r="DD95" s="1103"/>
      <c r="DE95" s="1103"/>
      <c r="DF95" s="1103"/>
      <c r="DG95" s="1103"/>
      <c r="DH95" s="1103"/>
      <c r="DI95" s="1103"/>
    </row>
    <row r="96" spans="1:113" s="17" customFormat="1" ht="14.25">
      <c r="A96" s="1264" t="s">
        <v>460</v>
      </c>
      <c r="B96" s="183"/>
      <c r="C96" s="183"/>
      <c r="D96" s="183"/>
      <c r="E96" s="183"/>
      <c r="F96" s="183"/>
      <c r="G96" s="183"/>
      <c r="H96" s="183"/>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c r="BT96" s="149"/>
      <c r="BU96" s="149"/>
      <c r="BV96" s="149"/>
      <c r="BW96" s="149"/>
      <c r="BX96" s="149"/>
      <c r="BY96" s="149"/>
      <c r="BZ96" s="149"/>
      <c r="CA96" s="149"/>
      <c r="CB96" s="149"/>
      <c r="CC96" s="149"/>
      <c r="CD96" s="151"/>
      <c r="CE96" s="151"/>
      <c r="CF96" s="151"/>
      <c r="CG96" s="151"/>
      <c r="CH96" s="151"/>
      <c r="CI96" s="151"/>
      <c r="CJ96" s="151"/>
      <c r="CK96" s="151"/>
      <c r="CL96" s="1103"/>
      <c r="CM96" s="1103"/>
      <c r="CN96" s="1103"/>
      <c r="CO96" s="1103"/>
      <c r="CP96" s="1103"/>
      <c r="CQ96" s="1103"/>
      <c r="CR96" s="1103"/>
      <c r="CS96" s="1103"/>
      <c r="CT96" s="1103"/>
      <c r="CU96" s="1103"/>
      <c r="CV96" s="1103"/>
      <c r="CW96" s="1103"/>
      <c r="CX96" s="1103"/>
      <c r="CY96" s="1103"/>
      <c r="CZ96" s="1103"/>
      <c r="DA96" s="1103"/>
      <c r="DB96" s="1103"/>
      <c r="DC96" s="1103"/>
      <c r="DD96" s="1103"/>
      <c r="DE96" s="1103"/>
      <c r="DF96" s="1103"/>
      <c r="DG96" s="1103"/>
      <c r="DH96" s="1103"/>
      <c r="DI96" s="1103"/>
    </row>
    <row r="97" spans="1:113" s="1126" customFormat="1" ht="14.25">
      <c r="A97" s="1262" t="s">
        <v>400</v>
      </c>
      <c r="B97" s="1097"/>
      <c r="C97" s="1097"/>
      <c r="D97" s="1097"/>
      <c r="E97" s="1097"/>
      <c r="F97" s="1097"/>
      <c r="G97" s="1097"/>
      <c r="H97" s="1097"/>
      <c r="I97" s="1097"/>
      <c r="J97" s="1097"/>
      <c r="K97" s="1097"/>
      <c r="L97" s="1097"/>
      <c r="M97" s="1097"/>
      <c r="N97" s="1097"/>
      <c r="O97" s="1097"/>
      <c r="P97" s="1097"/>
      <c r="Q97" s="1097"/>
      <c r="R97" s="1097"/>
      <c r="S97" s="1097"/>
      <c r="T97" s="1097"/>
      <c r="U97" s="1097"/>
      <c r="V97" s="1097"/>
      <c r="W97" s="1097"/>
      <c r="X97" s="1097"/>
      <c r="Y97" s="1097"/>
      <c r="Z97" s="1097"/>
      <c r="AA97" s="1097"/>
      <c r="AB97" s="1097"/>
      <c r="AC97" s="1097"/>
      <c r="AD97" s="1097"/>
      <c r="AE97" s="1097"/>
      <c r="AF97" s="1097"/>
      <c r="AG97" s="1097"/>
      <c r="AH97" s="1097"/>
      <c r="AI97" s="1097"/>
      <c r="AJ97" s="1097"/>
      <c r="AK97" s="1097"/>
      <c r="AL97" s="1097"/>
      <c r="AM97" s="1097"/>
      <c r="AN97" s="1097"/>
      <c r="AO97" s="1097"/>
      <c r="AP97" s="1097"/>
      <c r="AQ97" s="1097"/>
      <c r="AR97" s="1097"/>
      <c r="AS97" s="1097"/>
      <c r="AT97" s="1097"/>
      <c r="AU97" s="1097"/>
      <c r="AV97" s="1097"/>
      <c r="AW97" s="1097"/>
      <c r="AX97" s="1097"/>
      <c r="AY97" s="1097"/>
      <c r="AZ97" s="1097"/>
      <c r="BA97" s="1097"/>
      <c r="BB97" s="1097"/>
      <c r="BC97" s="1097"/>
      <c r="BD97" s="1097"/>
      <c r="BE97" s="1097"/>
      <c r="BF97" s="1097"/>
      <c r="BG97" s="1097"/>
      <c r="BH97" s="1097"/>
      <c r="BI97" s="1097"/>
      <c r="BJ97" s="1097"/>
      <c r="BK97" s="1097"/>
      <c r="BL97" s="1097"/>
      <c r="BM97" s="1097"/>
      <c r="BN97" s="1097"/>
      <c r="BO97" s="1097"/>
      <c r="BP97" s="1097"/>
      <c r="BQ97" s="1097"/>
      <c r="BR97" s="1097"/>
      <c r="BS97" s="1097"/>
      <c r="BT97" s="1097"/>
      <c r="BU97" s="1097"/>
      <c r="BV97" s="1097"/>
      <c r="BW97" s="1097"/>
      <c r="BX97" s="1097"/>
      <c r="BY97" s="1097"/>
      <c r="BZ97" s="1097"/>
      <c r="CA97" s="1097"/>
      <c r="CB97" s="1097"/>
      <c r="CC97" s="1097"/>
      <c r="CD97" s="1097"/>
      <c r="CE97" s="1097"/>
      <c r="CF97" s="1097"/>
      <c r="CG97" s="1097"/>
      <c r="CH97" s="1097"/>
      <c r="CI97" s="1097"/>
      <c r="CL97" s="1097"/>
      <c r="CM97" s="1097"/>
      <c r="CP97" s="1097"/>
      <c r="CQ97" s="1104"/>
      <c r="CS97" s="1104"/>
      <c r="CT97" s="1097"/>
      <c r="CU97" s="1104"/>
      <c r="CV97" s="1104"/>
      <c r="CW97" s="1104"/>
      <c r="CX97" s="1104"/>
      <c r="CY97" s="1104"/>
      <c r="CZ97" s="1104"/>
      <c r="DA97" s="1104"/>
      <c r="DB97" s="1104"/>
      <c r="DC97" s="1104"/>
      <c r="DD97" s="1104"/>
      <c r="DE97" s="1104"/>
      <c r="DF97" s="1103"/>
      <c r="DG97" s="725"/>
      <c r="DH97" s="725"/>
      <c r="DI97" s="1103"/>
    </row>
    <row r="98" spans="1:113">
      <c r="A98" s="783" t="s">
        <v>419</v>
      </c>
      <c r="B98" s="1083"/>
      <c r="C98" s="1083"/>
      <c r="D98" s="1083"/>
      <c r="E98" s="1083"/>
      <c r="F98" s="1083"/>
      <c r="G98" s="1083"/>
      <c r="H98" s="1083"/>
      <c r="I98" s="1083"/>
      <c r="J98" s="1083"/>
      <c r="K98" s="1083"/>
      <c r="L98" s="1083"/>
      <c r="M98" s="1083"/>
      <c r="N98" s="1083"/>
      <c r="O98" s="1083"/>
      <c r="P98" s="1083"/>
      <c r="Q98" s="1083"/>
      <c r="R98" s="1083"/>
      <c r="S98" s="1083"/>
      <c r="T98" s="1083"/>
      <c r="U98" s="1083"/>
      <c r="V98" s="1083"/>
      <c r="W98" s="1083"/>
      <c r="X98" s="1083"/>
      <c r="Y98" s="1083"/>
      <c r="Z98" s="1083"/>
      <c r="AA98" s="1083"/>
      <c r="AB98" s="1083"/>
      <c r="AC98" s="1083"/>
      <c r="AD98" s="1083"/>
      <c r="AE98" s="1083"/>
      <c r="AF98" s="1083"/>
      <c r="AG98" s="1083"/>
      <c r="AH98" s="1083"/>
      <c r="AI98" s="1083"/>
      <c r="AJ98" s="1083"/>
      <c r="AK98" s="1083"/>
      <c r="AL98" s="1083"/>
      <c r="AM98" s="1083"/>
      <c r="AN98" s="1083"/>
      <c r="AO98" s="1083"/>
      <c r="AP98" s="1083"/>
      <c r="AQ98" s="1083"/>
      <c r="AR98" s="1083"/>
      <c r="AS98" s="1083"/>
      <c r="AT98" s="1083"/>
      <c r="AU98" s="1083"/>
      <c r="AV98" s="1083"/>
      <c r="AW98" s="1083"/>
      <c r="AX98" s="1083"/>
      <c r="AY98" s="1083"/>
      <c r="AZ98" s="1083"/>
      <c r="BA98" s="1083"/>
      <c r="BB98" s="1083"/>
      <c r="BC98" s="1083"/>
      <c r="BD98" s="1083"/>
      <c r="BE98" s="1083"/>
      <c r="BF98" s="1083"/>
      <c r="BG98" s="1083"/>
      <c r="BH98" s="1083"/>
      <c r="BI98" s="1083"/>
      <c r="BJ98" s="1083"/>
      <c r="BK98" s="1083"/>
      <c r="BL98" s="1083"/>
      <c r="BM98" s="1083"/>
      <c r="BN98" s="1083"/>
      <c r="BO98" s="1083"/>
      <c r="BP98" s="1083"/>
      <c r="BQ98" s="1083"/>
      <c r="BR98" s="1083"/>
      <c r="BS98" s="1083"/>
      <c r="BT98" s="1083"/>
      <c r="BU98" s="1083"/>
      <c r="BV98" s="1083"/>
      <c r="BW98" s="1083"/>
      <c r="BX98" s="1083"/>
      <c r="BY98" s="1083"/>
      <c r="BZ98" s="1083"/>
      <c r="CA98" s="1083"/>
      <c r="CB98" s="1083"/>
      <c r="CC98" s="1083"/>
      <c r="CD98" s="1083"/>
      <c r="CE98" s="1083"/>
      <c r="CF98" s="1083"/>
      <c r="CG98" s="1083"/>
      <c r="CH98" s="1083"/>
      <c r="CI98" s="1083"/>
      <c r="CJ98" s="1083"/>
      <c r="CK98" s="1083"/>
      <c r="CL98" s="1083"/>
      <c r="CM98" s="1083"/>
      <c r="CN98" s="1083"/>
      <c r="CO98" s="783"/>
      <c r="CP98" s="1083"/>
      <c r="CQ98" s="721"/>
      <c r="CR98" s="1083"/>
      <c r="CS98" s="783"/>
      <c r="CT98" s="1083"/>
      <c r="CU98" s="1105"/>
      <c r="CV98" s="1105"/>
      <c r="CW98" s="783"/>
      <c r="CX98" s="1083"/>
      <c r="CY98" s="1083"/>
      <c r="CZ98" s="1105"/>
      <c r="DA98" s="783"/>
      <c r="DB98" s="1083"/>
      <c r="DC98" s="1083"/>
      <c r="DD98" s="1083"/>
      <c r="DE98" s="1083"/>
      <c r="DF98" s="1103"/>
      <c r="DG98" s="1358"/>
      <c r="DH98" s="1358"/>
      <c r="DI98" s="1105"/>
    </row>
    <row r="99" spans="1:113" ht="14.25" hidden="1" outlineLevel="1">
      <c r="A99" s="783" t="s">
        <v>401</v>
      </c>
      <c r="B99" s="1083"/>
      <c r="C99" s="1083"/>
      <c r="D99" s="1083"/>
      <c r="E99" s="1083"/>
      <c r="F99" s="1083"/>
      <c r="G99" s="1083"/>
      <c r="H99" s="1083"/>
      <c r="I99" s="1083"/>
      <c r="J99" s="1083"/>
      <c r="K99" s="1083"/>
      <c r="L99" s="1083"/>
      <c r="M99" s="1083"/>
      <c r="N99" s="1083"/>
      <c r="O99" s="1083"/>
      <c r="P99" s="1083"/>
      <c r="Q99" s="1083"/>
      <c r="R99" s="1083"/>
      <c r="S99" s="1083"/>
      <c r="T99" s="1083"/>
      <c r="U99" s="1083"/>
      <c r="V99" s="1083"/>
      <c r="W99" s="1083"/>
      <c r="X99" s="1083"/>
      <c r="Y99" s="1083"/>
      <c r="Z99" s="1083"/>
      <c r="AA99" s="1083"/>
      <c r="AB99" s="1083"/>
      <c r="AC99" s="1083"/>
      <c r="AD99" s="1083"/>
      <c r="AE99" s="1083"/>
      <c r="AF99" s="1083"/>
      <c r="AG99" s="1083"/>
      <c r="AH99" s="1083"/>
      <c r="AI99" s="1083"/>
      <c r="AJ99" s="1083"/>
      <c r="AK99" s="1083"/>
      <c r="AL99" s="1083"/>
      <c r="AM99" s="1083"/>
      <c r="AN99" s="1083"/>
      <c r="AO99" s="1083"/>
      <c r="AP99" s="1083"/>
      <c r="AQ99" s="1083"/>
      <c r="AR99" s="1083"/>
      <c r="AS99" s="1083"/>
      <c r="AT99" s="1083"/>
      <c r="AU99" s="1083"/>
      <c r="AV99" s="1083"/>
      <c r="AW99" s="1083"/>
      <c r="AX99" s="1083"/>
      <c r="AY99" s="1083"/>
      <c r="AZ99" s="1083"/>
      <c r="BA99" s="1083"/>
      <c r="BB99" s="1083"/>
      <c r="BC99" s="1083"/>
      <c r="BD99" s="1083"/>
      <c r="BE99" s="1083"/>
      <c r="BF99" s="1083"/>
      <c r="BG99" s="1083"/>
      <c r="BH99" s="1083"/>
      <c r="BI99" s="1083"/>
      <c r="BJ99" s="1083"/>
      <c r="BK99" s="1083"/>
      <c r="BL99" s="1083"/>
      <c r="BM99" s="1083"/>
      <c r="BN99" s="1083"/>
      <c r="BO99" s="1083"/>
      <c r="BP99" s="1083"/>
      <c r="BQ99" s="1083"/>
      <c r="BR99" s="1083"/>
      <c r="BS99" s="1083"/>
      <c r="BT99" s="1083"/>
      <c r="BU99" s="1083"/>
      <c r="BV99" s="1083"/>
      <c r="BW99" s="1083"/>
      <c r="BX99" s="1083"/>
      <c r="BY99" s="1083"/>
      <c r="BZ99" s="1083"/>
      <c r="CA99" s="1083"/>
      <c r="CB99" s="1083"/>
      <c r="CC99" s="1083"/>
      <c r="CD99" s="1083" t="s">
        <v>28</v>
      </c>
      <c r="CE99" s="1083"/>
      <c r="CF99" s="1083"/>
      <c r="CG99" s="1083"/>
      <c r="CH99" s="1083"/>
      <c r="CI99" s="1083"/>
      <c r="CJ99" s="1083" t="s">
        <v>29</v>
      </c>
      <c r="CK99" s="1083"/>
      <c r="CL99" s="1092" t="s">
        <v>317</v>
      </c>
      <c r="CM99" s="1083"/>
      <c r="CN99" s="1083"/>
      <c r="CO99" s="783"/>
      <c r="CP99" s="1083"/>
      <c r="CQ99" s="722"/>
      <c r="CR99" s="1083"/>
      <c r="CS99" s="783"/>
      <c r="CT99" s="1083"/>
      <c r="CU99" s="1107"/>
      <c r="CV99" s="1107"/>
      <c r="CW99" s="783"/>
      <c r="CX99" s="1083"/>
      <c r="CY99" s="1083"/>
      <c r="CZ99" s="1107"/>
      <c r="DA99" s="783"/>
      <c r="DB99" s="1083"/>
      <c r="DC99" s="1083"/>
      <c r="DD99" s="1083"/>
      <c r="DE99" s="1083"/>
      <c r="DF99" s="1316"/>
      <c r="DG99" s="1358"/>
      <c r="DH99" s="1358"/>
      <c r="DI99" s="1107"/>
    </row>
    <row r="100" spans="1:113" s="104" customFormat="1" ht="16.5" hidden="1" customHeight="1" outlineLevel="1">
      <c r="A100" s="565"/>
      <c r="B100" s="567">
        <v>1990</v>
      </c>
      <c r="C100" s="567"/>
      <c r="D100" s="567"/>
      <c r="E100" s="568"/>
      <c r="F100" s="566">
        <v>1991</v>
      </c>
      <c r="G100" s="567"/>
      <c r="H100" s="567"/>
      <c r="I100" s="568"/>
      <c r="J100" s="567">
        <v>1992</v>
      </c>
      <c r="K100" s="567"/>
      <c r="L100" s="567"/>
      <c r="M100" s="567"/>
      <c r="N100" s="566">
        <v>1993</v>
      </c>
      <c r="O100" s="567"/>
      <c r="P100" s="567"/>
      <c r="Q100" s="568"/>
      <c r="R100" s="567">
        <v>1994</v>
      </c>
      <c r="S100" s="567"/>
      <c r="T100" s="567"/>
      <c r="U100" s="567"/>
      <c r="V100" s="566">
        <v>1995</v>
      </c>
      <c r="W100" s="567"/>
      <c r="X100" s="567"/>
      <c r="Y100" s="568"/>
      <c r="Z100" s="567">
        <v>1996</v>
      </c>
      <c r="AA100" s="567"/>
      <c r="AB100" s="567"/>
      <c r="AC100" s="567"/>
      <c r="AD100" s="566">
        <v>1997</v>
      </c>
      <c r="AE100" s="567"/>
      <c r="AF100" s="567"/>
      <c r="AG100" s="568"/>
      <c r="AH100" s="567">
        <v>1998</v>
      </c>
      <c r="AI100" s="567"/>
      <c r="AJ100" s="567"/>
      <c r="AK100" s="567"/>
      <c r="AL100" s="566">
        <v>1999</v>
      </c>
      <c r="AM100" s="567"/>
      <c r="AN100" s="567"/>
      <c r="AO100" s="568"/>
      <c r="AP100" s="567">
        <v>2000</v>
      </c>
      <c r="AQ100" s="567"/>
      <c r="AR100" s="567"/>
      <c r="AS100" s="567"/>
      <c r="AT100" s="566">
        <v>2001</v>
      </c>
      <c r="AU100" s="567"/>
      <c r="AV100" s="567"/>
      <c r="AW100" s="568"/>
      <c r="AX100" s="567">
        <v>2002</v>
      </c>
      <c r="AY100" s="567"/>
      <c r="AZ100" s="567"/>
      <c r="BA100" s="567"/>
      <c r="BB100" s="566">
        <v>2003</v>
      </c>
      <c r="BC100" s="567"/>
      <c r="BD100" s="567"/>
      <c r="BE100" s="568"/>
      <c r="BF100" s="567">
        <v>2004</v>
      </c>
      <c r="BG100" s="567"/>
      <c r="BH100" s="567"/>
      <c r="BI100" s="567"/>
      <c r="BJ100" s="566">
        <v>2005</v>
      </c>
      <c r="BK100" s="567"/>
      <c r="BL100" s="567"/>
      <c r="BM100" s="568"/>
      <c r="BN100" s="567">
        <v>2006</v>
      </c>
      <c r="BO100" s="567"/>
      <c r="BP100" s="567"/>
      <c r="BQ100" s="567"/>
      <c r="BR100" s="566">
        <v>2007</v>
      </c>
      <c r="BS100" s="567"/>
      <c r="BT100" s="567"/>
      <c r="BU100" s="568"/>
      <c r="BV100" s="567">
        <v>2008</v>
      </c>
      <c r="BW100" s="567"/>
      <c r="BX100" s="567"/>
      <c r="BY100" s="567"/>
      <c r="BZ100" s="566">
        <v>2009</v>
      </c>
      <c r="CA100" s="567"/>
      <c r="CB100" s="567"/>
      <c r="CC100" s="568"/>
      <c r="CD100" s="569">
        <v>2010</v>
      </c>
      <c r="CE100" s="569"/>
      <c r="CF100" s="569"/>
      <c r="CG100" s="569"/>
      <c r="CH100" s="570">
        <v>2011</v>
      </c>
      <c r="CI100" s="569"/>
      <c r="CJ100" s="571"/>
      <c r="CK100" s="572"/>
      <c r="CL100" s="570">
        <v>2012</v>
      </c>
      <c r="CM100" s="569"/>
      <c r="CN100" s="571"/>
      <c r="CO100" s="572"/>
      <c r="CP100" s="569">
        <v>2013</v>
      </c>
      <c r="CQ100" s="723"/>
      <c r="CR100" s="571"/>
      <c r="CS100" s="572"/>
      <c r="CT100" s="569">
        <v>2014</v>
      </c>
      <c r="CU100" s="1108"/>
      <c r="CV100" s="1108"/>
      <c r="CW100" s="572"/>
      <c r="CX100" s="569">
        <v>2015</v>
      </c>
      <c r="CY100" s="569"/>
      <c r="CZ100" s="1108"/>
      <c r="DA100" s="572"/>
      <c r="DB100" s="569">
        <v>2016</v>
      </c>
      <c r="DC100" s="569"/>
      <c r="DD100" s="569"/>
      <c r="DE100" s="569"/>
      <c r="DF100" s="1261" t="s">
        <v>399</v>
      </c>
      <c r="DG100" s="1359"/>
      <c r="DH100" s="1359"/>
      <c r="DI100" s="1108"/>
    </row>
    <row r="101" spans="1:113" s="104" customFormat="1" ht="16.5" hidden="1" customHeight="1" outlineLevel="1">
      <c r="A101" s="573" t="s">
        <v>30</v>
      </c>
      <c r="B101" s="574" t="s">
        <v>31</v>
      </c>
      <c r="C101" s="575" t="s">
        <v>32</v>
      </c>
      <c r="D101" s="575" t="s">
        <v>33</v>
      </c>
      <c r="E101" s="576" t="s">
        <v>34</v>
      </c>
      <c r="F101" s="574" t="s">
        <v>31</v>
      </c>
      <c r="G101" s="575" t="s">
        <v>32</v>
      </c>
      <c r="H101" s="575" t="s">
        <v>33</v>
      </c>
      <c r="I101" s="576" t="s">
        <v>34</v>
      </c>
      <c r="J101" s="575" t="s">
        <v>31</v>
      </c>
      <c r="K101" s="575" t="s">
        <v>32</v>
      </c>
      <c r="L101" s="575" t="s">
        <v>33</v>
      </c>
      <c r="M101" s="575" t="s">
        <v>34</v>
      </c>
      <c r="N101" s="574" t="s">
        <v>31</v>
      </c>
      <c r="O101" s="575" t="s">
        <v>32</v>
      </c>
      <c r="P101" s="575" t="s">
        <v>33</v>
      </c>
      <c r="Q101" s="576" t="s">
        <v>34</v>
      </c>
      <c r="R101" s="575" t="s">
        <v>31</v>
      </c>
      <c r="S101" s="575" t="s">
        <v>32</v>
      </c>
      <c r="T101" s="575" t="s">
        <v>33</v>
      </c>
      <c r="U101" s="575" t="s">
        <v>34</v>
      </c>
      <c r="V101" s="574" t="s">
        <v>31</v>
      </c>
      <c r="W101" s="575" t="s">
        <v>32</v>
      </c>
      <c r="X101" s="575" t="s">
        <v>33</v>
      </c>
      <c r="Y101" s="576" t="s">
        <v>34</v>
      </c>
      <c r="Z101" s="575" t="s">
        <v>31</v>
      </c>
      <c r="AA101" s="575" t="s">
        <v>32</v>
      </c>
      <c r="AB101" s="575" t="s">
        <v>33</v>
      </c>
      <c r="AC101" s="575" t="s">
        <v>34</v>
      </c>
      <c r="AD101" s="574" t="s">
        <v>31</v>
      </c>
      <c r="AE101" s="575" t="s">
        <v>32</v>
      </c>
      <c r="AF101" s="575" t="s">
        <v>33</v>
      </c>
      <c r="AG101" s="576" t="s">
        <v>34</v>
      </c>
      <c r="AH101" s="575" t="s">
        <v>31</v>
      </c>
      <c r="AI101" s="575" t="s">
        <v>32</v>
      </c>
      <c r="AJ101" s="575" t="s">
        <v>33</v>
      </c>
      <c r="AK101" s="575" t="s">
        <v>34</v>
      </c>
      <c r="AL101" s="574" t="s">
        <v>31</v>
      </c>
      <c r="AM101" s="575" t="s">
        <v>32</v>
      </c>
      <c r="AN101" s="575" t="s">
        <v>33</v>
      </c>
      <c r="AO101" s="576" t="s">
        <v>34</v>
      </c>
      <c r="AP101" s="575" t="s">
        <v>31</v>
      </c>
      <c r="AQ101" s="575" t="s">
        <v>32</v>
      </c>
      <c r="AR101" s="575" t="s">
        <v>33</v>
      </c>
      <c r="AS101" s="575" t="s">
        <v>34</v>
      </c>
      <c r="AT101" s="574" t="s">
        <v>31</v>
      </c>
      <c r="AU101" s="575" t="s">
        <v>32</v>
      </c>
      <c r="AV101" s="575" t="s">
        <v>33</v>
      </c>
      <c r="AW101" s="576" t="s">
        <v>34</v>
      </c>
      <c r="AX101" s="575" t="s">
        <v>31</v>
      </c>
      <c r="AY101" s="575" t="s">
        <v>32</v>
      </c>
      <c r="AZ101" s="575" t="s">
        <v>33</v>
      </c>
      <c r="BA101" s="575" t="s">
        <v>34</v>
      </c>
      <c r="BB101" s="574" t="s">
        <v>31</v>
      </c>
      <c r="BC101" s="575" t="s">
        <v>32</v>
      </c>
      <c r="BD101" s="575" t="s">
        <v>33</v>
      </c>
      <c r="BE101" s="576" t="s">
        <v>34</v>
      </c>
      <c r="BF101" s="575" t="s">
        <v>31</v>
      </c>
      <c r="BG101" s="575" t="s">
        <v>32</v>
      </c>
      <c r="BH101" s="575" t="s">
        <v>33</v>
      </c>
      <c r="BI101" s="575" t="s">
        <v>34</v>
      </c>
      <c r="BJ101" s="574" t="s">
        <v>31</v>
      </c>
      <c r="BK101" s="575" t="s">
        <v>32</v>
      </c>
      <c r="BL101" s="575" t="s">
        <v>33</v>
      </c>
      <c r="BM101" s="576" t="s">
        <v>34</v>
      </c>
      <c r="BN101" s="575" t="s">
        <v>31</v>
      </c>
      <c r="BO101" s="575" t="s">
        <v>32</v>
      </c>
      <c r="BP101" s="575" t="s">
        <v>33</v>
      </c>
      <c r="BQ101" s="575" t="s">
        <v>34</v>
      </c>
      <c r="BR101" s="574" t="s">
        <v>31</v>
      </c>
      <c r="BS101" s="575" t="s">
        <v>32</v>
      </c>
      <c r="BT101" s="575" t="s">
        <v>33</v>
      </c>
      <c r="BU101" s="576" t="s">
        <v>34</v>
      </c>
      <c r="BV101" s="575" t="s">
        <v>31</v>
      </c>
      <c r="BW101" s="575" t="s">
        <v>32</v>
      </c>
      <c r="BX101" s="575" t="s">
        <v>33</v>
      </c>
      <c r="BY101" s="575" t="s">
        <v>34</v>
      </c>
      <c r="BZ101" s="574" t="s">
        <v>31</v>
      </c>
      <c r="CA101" s="575" t="s">
        <v>32</v>
      </c>
      <c r="CB101" s="575" t="s">
        <v>33</v>
      </c>
      <c r="CC101" s="576" t="s">
        <v>34</v>
      </c>
      <c r="CD101" s="577" t="s">
        <v>31</v>
      </c>
      <c r="CE101" s="577" t="s">
        <v>32</v>
      </c>
      <c r="CF101" s="577" t="s">
        <v>33</v>
      </c>
      <c r="CG101" s="577" t="s">
        <v>34</v>
      </c>
      <c r="CH101" s="578" t="s">
        <v>31</v>
      </c>
      <c r="CI101" s="577" t="s">
        <v>32</v>
      </c>
      <c r="CJ101" s="579" t="s">
        <v>33</v>
      </c>
      <c r="CK101" s="580" t="s">
        <v>34</v>
      </c>
      <c r="CL101" s="578" t="s">
        <v>31</v>
      </c>
      <c r="CM101" s="577" t="s">
        <v>32</v>
      </c>
      <c r="CN101" s="579" t="s">
        <v>33</v>
      </c>
      <c r="CO101" s="580" t="s">
        <v>34</v>
      </c>
      <c r="CP101" s="577" t="s">
        <v>31</v>
      </c>
      <c r="CQ101" s="770" t="s">
        <v>32</v>
      </c>
      <c r="CR101" s="579" t="s">
        <v>33</v>
      </c>
      <c r="CS101" s="580" t="s">
        <v>34</v>
      </c>
      <c r="CT101" s="577" t="s">
        <v>31</v>
      </c>
      <c r="CU101" s="960" t="s">
        <v>32</v>
      </c>
      <c r="CV101" s="579" t="s">
        <v>33</v>
      </c>
      <c r="CW101" s="580" t="s">
        <v>34</v>
      </c>
      <c r="CX101" s="577" t="s">
        <v>31</v>
      </c>
      <c r="CY101" s="960" t="s">
        <v>32</v>
      </c>
      <c r="CZ101" s="579" t="s">
        <v>33</v>
      </c>
      <c r="DA101" s="580" t="s">
        <v>34</v>
      </c>
      <c r="DB101" s="577" t="s">
        <v>31</v>
      </c>
      <c r="DC101" s="960" t="s">
        <v>32</v>
      </c>
      <c r="DD101" s="960" t="s">
        <v>33</v>
      </c>
      <c r="DE101" s="960" t="s">
        <v>398</v>
      </c>
      <c r="DF101" s="1262" t="s">
        <v>400</v>
      </c>
      <c r="DG101" s="1360"/>
      <c r="DH101" s="1360"/>
      <c r="DI101" s="1108"/>
    </row>
    <row r="102" spans="1:113" hidden="1" outlineLevel="1">
      <c r="A102" s="200" t="s">
        <v>35</v>
      </c>
      <c r="B102" s="215" t="s">
        <v>36</v>
      </c>
      <c r="C102" s="213"/>
      <c r="D102" s="213"/>
      <c r="E102" s="214"/>
      <c r="F102" s="215"/>
      <c r="G102" s="213"/>
      <c r="H102" s="213"/>
      <c r="I102" s="214"/>
      <c r="J102" s="215" t="str">
        <f>B102</f>
        <v>Se nyckeltal från föregående gruppstruktur nedan</v>
      </c>
      <c r="K102" s="213"/>
      <c r="L102" s="213"/>
      <c r="M102" s="213"/>
      <c r="N102" s="215"/>
      <c r="O102" s="213"/>
      <c r="P102" s="213"/>
      <c r="Q102" s="214"/>
      <c r="R102" s="215" t="str">
        <f>J102</f>
        <v>Se nyckeltal från föregående gruppstruktur nedan</v>
      </c>
      <c r="S102" s="213"/>
      <c r="T102" s="213"/>
      <c r="U102" s="213"/>
      <c r="V102" s="215"/>
      <c r="W102" s="213"/>
      <c r="X102" s="213"/>
      <c r="Y102" s="214"/>
      <c r="Z102" s="215" t="str">
        <f>R102</f>
        <v>Se nyckeltal från föregående gruppstruktur nedan</v>
      </c>
      <c r="AA102" s="213"/>
      <c r="AB102" s="213"/>
      <c r="AC102" s="213"/>
      <c r="AD102" s="215"/>
      <c r="AE102" s="213"/>
      <c r="AF102" s="213"/>
      <c r="AG102" s="214"/>
      <c r="AH102" s="215" t="str">
        <f>Z102</f>
        <v>Se nyckeltal från föregående gruppstruktur nedan</v>
      </c>
      <c r="AI102" s="213"/>
      <c r="AJ102" s="213"/>
      <c r="AK102" s="213"/>
      <c r="AL102" s="215"/>
      <c r="AM102" s="213"/>
      <c r="AN102" s="213"/>
      <c r="AO102" s="214"/>
      <c r="AP102" s="215" t="str">
        <f>AH102</f>
        <v>Se nyckeltal från föregående gruppstruktur nedan</v>
      </c>
      <c r="AQ102" s="213"/>
      <c r="AR102" s="213"/>
      <c r="AS102" s="213"/>
      <c r="AT102" s="215"/>
      <c r="AU102" s="213"/>
      <c r="AV102" s="213"/>
      <c r="AW102" s="214"/>
      <c r="AX102" s="215" t="str">
        <f>AP102</f>
        <v>Se nyckeltal från föregående gruppstruktur nedan</v>
      </c>
      <c r="AY102" s="213"/>
      <c r="AZ102" s="213"/>
      <c r="BA102" s="213"/>
      <c r="BB102" s="215"/>
      <c r="BC102" s="213"/>
      <c r="BD102" s="213"/>
      <c r="BE102" s="214"/>
      <c r="BF102" s="215" t="str">
        <f>AX102</f>
        <v>Se nyckeltal från föregående gruppstruktur nedan</v>
      </c>
      <c r="BG102" s="213"/>
      <c r="BH102" s="213"/>
      <c r="BI102" s="213"/>
      <c r="BJ102" s="215"/>
      <c r="BK102" s="213"/>
      <c r="BL102" s="213"/>
      <c r="BM102" s="214"/>
      <c r="BN102" s="215" t="str">
        <f>BF102</f>
        <v>Se nyckeltal från föregående gruppstruktur nedan</v>
      </c>
      <c r="BO102" s="213"/>
      <c r="BP102" s="213"/>
      <c r="BQ102" s="213"/>
      <c r="BR102" s="215"/>
      <c r="BS102" s="213"/>
      <c r="BT102" s="213"/>
      <c r="BU102" s="214"/>
      <c r="BV102" s="215" t="str">
        <f>BN102</f>
        <v>Se nyckeltal från föregående gruppstruktur nedan</v>
      </c>
      <c r="BW102" s="213"/>
      <c r="BX102" s="213"/>
      <c r="BY102" s="213"/>
      <c r="BZ102" s="215"/>
      <c r="CA102" s="213"/>
      <c r="CB102" s="213"/>
      <c r="CC102" s="214"/>
      <c r="CD102" s="138"/>
      <c r="CE102" s="138"/>
      <c r="CF102" s="138"/>
      <c r="CG102" s="138"/>
      <c r="CH102" s="139"/>
      <c r="CI102" s="138"/>
      <c r="CJ102" s="193"/>
      <c r="CK102" s="334"/>
      <c r="CL102" s="1098"/>
      <c r="CM102" s="1098"/>
      <c r="CN102" s="1098"/>
      <c r="CO102" s="925"/>
      <c r="CP102" s="1098"/>
      <c r="CQ102" s="1098"/>
      <c r="CR102" s="1098"/>
      <c r="CS102" s="925"/>
      <c r="CT102" s="1098"/>
      <c r="CU102" s="1098"/>
      <c r="CV102" s="1098"/>
      <c r="CW102" s="925"/>
      <c r="CX102" s="1098"/>
      <c r="CY102" s="1098"/>
      <c r="CZ102" s="1098"/>
      <c r="DA102" s="925"/>
      <c r="DB102" s="1098"/>
      <c r="DC102" s="1098"/>
      <c r="DD102" s="1098"/>
      <c r="DE102" s="1098"/>
      <c r="DF102" s="1318"/>
      <c r="DG102" s="1361"/>
      <c r="DH102" s="1361"/>
      <c r="DI102" s="1098"/>
    </row>
    <row r="103" spans="1:113" hidden="1" outlineLevel="1">
      <c r="A103" s="201" t="s">
        <v>37</v>
      </c>
      <c r="B103" s="212"/>
      <c r="C103" s="213"/>
      <c r="D103" s="213"/>
      <c r="E103" s="214"/>
      <c r="F103" s="215"/>
      <c r="G103" s="213"/>
      <c r="H103" s="213"/>
      <c r="I103" s="214"/>
      <c r="J103" s="212"/>
      <c r="K103" s="213"/>
      <c r="L103" s="213"/>
      <c r="M103" s="213"/>
      <c r="N103" s="215"/>
      <c r="O103" s="213"/>
      <c r="P103" s="213"/>
      <c r="Q103" s="214"/>
      <c r="R103" s="212"/>
      <c r="S103" s="213"/>
      <c r="T103" s="213"/>
      <c r="U103" s="213"/>
      <c r="V103" s="215"/>
      <c r="W103" s="213"/>
      <c r="X103" s="213"/>
      <c r="Y103" s="214"/>
      <c r="Z103" s="212"/>
      <c r="AA103" s="213"/>
      <c r="AB103" s="213"/>
      <c r="AC103" s="213"/>
      <c r="AD103" s="215"/>
      <c r="AE103" s="213"/>
      <c r="AF103" s="213"/>
      <c r="AG103" s="214"/>
      <c r="AH103" s="212"/>
      <c r="AI103" s="213"/>
      <c r="AJ103" s="213"/>
      <c r="AK103" s="213"/>
      <c r="AL103" s="215"/>
      <c r="AM103" s="213"/>
      <c r="AN103" s="213"/>
      <c r="AO103" s="214"/>
      <c r="AP103" s="212"/>
      <c r="AQ103" s="213"/>
      <c r="AR103" s="213"/>
      <c r="AS103" s="213"/>
      <c r="AT103" s="215"/>
      <c r="AU103" s="213"/>
      <c r="AV103" s="213"/>
      <c r="AW103" s="214"/>
      <c r="AX103" s="212"/>
      <c r="AY103" s="213"/>
      <c r="AZ103" s="213"/>
      <c r="BA103" s="213"/>
      <c r="BB103" s="215"/>
      <c r="BC103" s="213"/>
      <c r="BD103" s="213"/>
      <c r="BE103" s="214"/>
      <c r="BF103" s="212"/>
      <c r="BG103" s="213"/>
      <c r="BH103" s="213"/>
      <c r="BI103" s="213"/>
      <c r="BJ103" s="215"/>
      <c r="BK103" s="213"/>
      <c r="BL103" s="213"/>
      <c r="BM103" s="214"/>
      <c r="BN103" s="212"/>
      <c r="BO103" s="213"/>
      <c r="BP103" s="213"/>
      <c r="BQ103" s="213"/>
      <c r="BR103" s="215"/>
      <c r="BS103" s="213"/>
      <c r="BT103" s="213"/>
      <c r="BU103" s="214"/>
      <c r="BV103" s="212"/>
      <c r="BW103" s="213"/>
      <c r="BX103" s="213"/>
      <c r="BY103" s="213"/>
      <c r="BZ103" s="215"/>
      <c r="CA103" s="213"/>
      <c r="CB103" s="213"/>
      <c r="CC103" s="214"/>
      <c r="CD103" s="140">
        <v>6622</v>
      </c>
      <c r="CE103" s="140">
        <v>7394</v>
      </c>
      <c r="CF103" s="140">
        <v>7598</v>
      </c>
      <c r="CG103" s="140">
        <v>8139</v>
      </c>
      <c r="CH103" s="141">
        <v>6989</v>
      </c>
      <c r="CI103" s="140">
        <v>7676</v>
      </c>
      <c r="CJ103" s="216">
        <v>8264</v>
      </c>
      <c r="CK103" s="335">
        <v>8831</v>
      </c>
      <c r="CL103" s="1099">
        <v>7858</v>
      </c>
      <c r="CM103" s="1099">
        <v>8182</v>
      </c>
      <c r="CN103" s="1099">
        <v>8078</v>
      </c>
      <c r="CO103" s="924">
        <v>8607</v>
      </c>
      <c r="CP103" s="1099">
        <v>7383</v>
      </c>
      <c r="CQ103" s="1099">
        <v>8037</v>
      </c>
      <c r="CR103" s="1099">
        <v>7816</v>
      </c>
      <c r="CS103" s="924">
        <v>8546</v>
      </c>
      <c r="CT103" s="1099">
        <v>9409</v>
      </c>
      <c r="CU103" s="1099">
        <v>10353</v>
      </c>
      <c r="CV103" s="1099">
        <v>10718</v>
      </c>
      <c r="CW103" s="924">
        <v>11685</v>
      </c>
      <c r="CX103" s="1099">
        <v>11049</v>
      </c>
      <c r="CY103" s="1099">
        <v>11462</v>
      </c>
      <c r="CZ103" s="1099">
        <v>11875</v>
      </c>
      <c r="DA103" s="924">
        <v>11851</v>
      </c>
      <c r="DB103" s="1099">
        <v>10692</v>
      </c>
      <c r="DC103" s="1099">
        <v>11929</v>
      </c>
      <c r="DD103" s="1099">
        <v>12932</v>
      </c>
      <c r="DE103" s="1099">
        <v>14438</v>
      </c>
      <c r="DF103" s="1098"/>
      <c r="DG103" s="1357"/>
      <c r="DH103" s="1357"/>
      <c r="DI103" s="1099"/>
    </row>
    <row r="104" spans="1:113" hidden="1" outlineLevel="1">
      <c r="A104" s="201" t="s">
        <v>38</v>
      </c>
      <c r="B104" s="137"/>
      <c r="C104" s="135"/>
      <c r="D104" s="135"/>
      <c r="E104" s="136"/>
      <c r="F104" s="137"/>
      <c r="G104" s="135"/>
      <c r="H104" s="135"/>
      <c r="I104" s="136"/>
      <c r="J104" s="135"/>
      <c r="K104" s="135"/>
      <c r="L104" s="135"/>
      <c r="M104" s="135"/>
      <c r="N104" s="137"/>
      <c r="O104" s="135"/>
      <c r="P104" s="135"/>
      <c r="Q104" s="136"/>
      <c r="R104" s="135"/>
      <c r="S104" s="135"/>
      <c r="T104" s="135"/>
      <c r="U104" s="135"/>
      <c r="V104" s="137"/>
      <c r="W104" s="135"/>
      <c r="X104" s="135"/>
      <c r="Y104" s="136"/>
      <c r="Z104" s="135"/>
      <c r="AA104" s="135"/>
      <c r="AB104" s="135"/>
      <c r="AC104" s="135"/>
      <c r="AD104" s="137"/>
      <c r="AE104" s="135"/>
      <c r="AF104" s="135"/>
      <c r="AG104" s="136"/>
      <c r="AH104" s="135"/>
      <c r="AI104" s="135"/>
      <c r="AJ104" s="135"/>
      <c r="AK104" s="135"/>
      <c r="AL104" s="137"/>
      <c r="AM104" s="135"/>
      <c r="AN104" s="135"/>
      <c r="AO104" s="136"/>
      <c r="AP104" s="135"/>
      <c r="AQ104" s="135"/>
      <c r="AR104" s="135"/>
      <c r="AS104" s="135"/>
      <c r="AT104" s="137"/>
      <c r="AU104" s="135"/>
      <c r="AV104" s="135"/>
      <c r="AW104" s="136"/>
      <c r="AX104" s="135"/>
      <c r="AY104" s="135"/>
      <c r="AZ104" s="135"/>
      <c r="BA104" s="135"/>
      <c r="BB104" s="137"/>
      <c r="BC104" s="135"/>
      <c r="BD104" s="135"/>
      <c r="BE104" s="136"/>
      <c r="BF104" s="135"/>
      <c r="BG104" s="135"/>
      <c r="BH104" s="135"/>
      <c r="BI104" s="135"/>
      <c r="BJ104" s="137"/>
      <c r="BK104" s="135"/>
      <c r="BL104" s="135"/>
      <c r="BM104" s="136"/>
      <c r="BN104" s="135"/>
      <c r="BO104" s="135"/>
      <c r="BP104" s="135"/>
      <c r="BQ104" s="135"/>
      <c r="BR104" s="137"/>
      <c r="BS104" s="135"/>
      <c r="BT104" s="135"/>
      <c r="BU104" s="136"/>
      <c r="BV104" s="135"/>
      <c r="BW104" s="135"/>
      <c r="BX104" s="135"/>
      <c r="BY104" s="135"/>
      <c r="BZ104" s="137"/>
      <c r="CA104" s="135"/>
      <c r="CB104" s="135"/>
      <c r="CC104" s="136"/>
      <c r="CD104" s="140">
        <v>1483</v>
      </c>
      <c r="CE104" s="140">
        <v>1535</v>
      </c>
      <c r="CF104" s="140">
        <v>1569</v>
      </c>
      <c r="CG104" s="140">
        <v>1885</v>
      </c>
      <c r="CH104" s="141">
        <v>1768</v>
      </c>
      <c r="CI104" s="140">
        <v>1800</v>
      </c>
      <c r="CJ104" s="216">
        <v>1816</v>
      </c>
      <c r="CK104" s="335">
        <v>2437</v>
      </c>
      <c r="CL104" s="1099">
        <v>2471</v>
      </c>
      <c r="CM104" s="1099">
        <v>2420</v>
      </c>
      <c r="CN104" s="1099">
        <v>2280</v>
      </c>
      <c r="CO104" s="924">
        <v>2395</v>
      </c>
      <c r="CP104" s="1099">
        <v>2183</v>
      </c>
      <c r="CQ104" s="1099">
        <v>2243</v>
      </c>
      <c r="CR104" s="1099">
        <v>2383</v>
      </c>
      <c r="CS104" s="924">
        <v>2692</v>
      </c>
      <c r="CT104" s="1099">
        <v>2505</v>
      </c>
      <c r="CU104" s="1099">
        <v>2650</v>
      </c>
      <c r="CV104" s="1099">
        <v>2827</v>
      </c>
      <c r="CW104" s="924">
        <v>3468</v>
      </c>
      <c r="CX104" s="1099">
        <v>3394</v>
      </c>
      <c r="CY104" s="1099">
        <v>3697</v>
      </c>
      <c r="CZ104" s="1099">
        <v>3668</v>
      </c>
      <c r="DA104" s="924">
        <v>3819</v>
      </c>
      <c r="DB104" s="1099">
        <v>3417</v>
      </c>
      <c r="DC104" s="1099">
        <v>3622</v>
      </c>
      <c r="DD104" s="1099">
        <v>3841</v>
      </c>
      <c r="DE104" s="1099">
        <v>4137</v>
      </c>
      <c r="DF104" s="1099"/>
      <c r="DG104" s="1357"/>
      <c r="DH104" s="1357"/>
      <c r="DI104" s="1099"/>
    </row>
    <row r="105" spans="1:113" hidden="1" outlineLevel="1">
      <c r="A105" s="201" t="s">
        <v>39</v>
      </c>
      <c r="B105" s="137"/>
      <c r="C105" s="135"/>
      <c r="D105" s="135"/>
      <c r="E105" s="136"/>
      <c r="F105" s="137"/>
      <c r="G105" s="135"/>
      <c r="H105" s="135"/>
      <c r="I105" s="136"/>
      <c r="J105" s="135"/>
      <c r="K105" s="135"/>
      <c r="L105" s="135"/>
      <c r="M105" s="135"/>
      <c r="N105" s="137"/>
      <c r="O105" s="135"/>
      <c r="P105" s="135"/>
      <c r="Q105" s="136"/>
      <c r="R105" s="135"/>
      <c r="S105" s="135"/>
      <c r="T105" s="135"/>
      <c r="U105" s="135"/>
      <c r="V105" s="137"/>
      <c r="W105" s="135"/>
      <c r="X105" s="135"/>
      <c r="Y105" s="136"/>
      <c r="Z105" s="135"/>
      <c r="AA105" s="135"/>
      <c r="AB105" s="135"/>
      <c r="AC105" s="135"/>
      <c r="AD105" s="137"/>
      <c r="AE105" s="135"/>
      <c r="AF105" s="135"/>
      <c r="AG105" s="136"/>
      <c r="AH105" s="135"/>
      <c r="AI105" s="135"/>
      <c r="AJ105" s="135"/>
      <c r="AK105" s="135"/>
      <c r="AL105" s="137"/>
      <c r="AM105" s="135"/>
      <c r="AN105" s="135"/>
      <c r="AO105" s="136"/>
      <c r="AP105" s="135"/>
      <c r="AQ105" s="135"/>
      <c r="AR105" s="135"/>
      <c r="AS105" s="135"/>
      <c r="AT105" s="137"/>
      <c r="AU105" s="135"/>
      <c r="AV105" s="135"/>
      <c r="AW105" s="136"/>
      <c r="AX105" s="135"/>
      <c r="AY105" s="135"/>
      <c r="AZ105" s="135"/>
      <c r="BA105" s="135"/>
      <c r="BB105" s="137"/>
      <c r="BC105" s="135"/>
      <c r="BD105" s="135"/>
      <c r="BE105" s="136"/>
      <c r="BF105" s="135"/>
      <c r="BG105" s="135"/>
      <c r="BH105" s="135"/>
      <c r="BI105" s="135"/>
      <c r="BJ105" s="137"/>
      <c r="BK105" s="135"/>
      <c r="BL105" s="135"/>
      <c r="BM105" s="136"/>
      <c r="BN105" s="135"/>
      <c r="BO105" s="135"/>
      <c r="BP105" s="135"/>
      <c r="BQ105" s="135"/>
      <c r="BR105" s="137"/>
      <c r="BS105" s="135"/>
      <c r="BT105" s="135"/>
      <c r="BU105" s="136"/>
      <c r="BV105" s="135"/>
      <c r="BW105" s="135"/>
      <c r="BX105" s="135"/>
      <c r="BY105" s="135"/>
      <c r="BZ105" s="137"/>
      <c r="CA105" s="135"/>
      <c r="CB105" s="135"/>
      <c r="CC105" s="136"/>
      <c r="CD105" s="140">
        <v>4876</v>
      </c>
      <c r="CE105" s="140">
        <v>5492</v>
      </c>
      <c r="CF105" s="140">
        <v>5589</v>
      </c>
      <c r="CG105" s="140">
        <v>6563</v>
      </c>
      <c r="CH105" s="141">
        <v>6516</v>
      </c>
      <c r="CI105" s="140">
        <v>6994</v>
      </c>
      <c r="CJ105" s="216">
        <v>7642</v>
      </c>
      <c r="CK105" s="335">
        <v>8204</v>
      </c>
      <c r="CL105" s="1099">
        <v>8434</v>
      </c>
      <c r="CM105" s="1099">
        <v>8846</v>
      </c>
      <c r="CN105" s="1099">
        <v>8278</v>
      </c>
      <c r="CO105" s="924">
        <v>8496</v>
      </c>
      <c r="CP105" s="1099">
        <v>7562</v>
      </c>
      <c r="CQ105" s="1099">
        <v>7857</v>
      </c>
      <c r="CR105" s="1099">
        <v>6885</v>
      </c>
      <c r="CS105" s="924">
        <v>6709</v>
      </c>
      <c r="CT105" s="1099">
        <v>6251</v>
      </c>
      <c r="CU105" s="1099">
        <v>6396</v>
      </c>
      <c r="CV105" s="1099">
        <v>6449</v>
      </c>
      <c r="CW105" s="924">
        <v>6622</v>
      </c>
      <c r="CX105" s="1099">
        <v>6756</v>
      </c>
      <c r="CY105" s="1099">
        <v>6870</v>
      </c>
      <c r="CZ105" s="1099">
        <v>6481</v>
      </c>
      <c r="DA105" s="924">
        <v>6558</v>
      </c>
      <c r="DB105" s="1099">
        <v>5736</v>
      </c>
      <c r="DC105" s="1099">
        <v>6124</v>
      </c>
      <c r="DD105" s="1099">
        <v>6212</v>
      </c>
      <c r="DE105" s="1099">
        <v>6971</v>
      </c>
      <c r="DF105" s="1099"/>
      <c r="DG105" s="1357"/>
      <c r="DH105" s="1357"/>
      <c r="DI105" s="1099"/>
    </row>
    <row r="106" spans="1:113" hidden="1" outlineLevel="1">
      <c r="A106" s="201" t="s">
        <v>40</v>
      </c>
      <c r="B106" s="137"/>
      <c r="C106" s="135"/>
      <c r="D106" s="135"/>
      <c r="E106" s="136"/>
      <c r="F106" s="137"/>
      <c r="G106" s="135"/>
      <c r="H106" s="135"/>
      <c r="I106" s="136"/>
      <c r="J106" s="135"/>
      <c r="K106" s="135"/>
      <c r="L106" s="135"/>
      <c r="M106" s="135"/>
      <c r="N106" s="137"/>
      <c r="O106" s="135"/>
      <c r="P106" s="135"/>
      <c r="Q106" s="136"/>
      <c r="R106" s="135"/>
      <c r="S106" s="135"/>
      <c r="T106" s="135"/>
      <c r="U106" s="135"/>
      <c r="V106" s="137"/>
      <c r="W106" s="135"/>
      <c r="X106" s="135"/>
      <c r="Y106" s="136"/>
      <c r="Z106" s="135"/>
      <c r="AA106" s="135"/>
      <c r="AB106" s="135"/>
      <c r="AC106" s="135"/>
      <c r="AD106" s="137"/>
      <c r="AE106" s="135"/>
      <c r="AF106" s="135"/>
      <c r="AG106" s="136"/>
      <c r="AH106" s="135"/>
      <c r="AI106" s="135"/>
      <c r="AJ106" s="135"/>
      <c r="AK106" s="135"/>
      <c r="AL106" s="137"/>
      <c r="AM106" s="135"/>
      <c r="AN106" s="135"/>
      <c r="AO106" s="136"/>
      <c r="AP106" s="135"/>
      <c r="AQ106" s="135"/>
      <c r="AR106" s="135"/>
      <c r="AS106" s="135"/>
      <c r="AT106" s="137"/>
      <c r="AU106" s="135"/>
      <c r="AV106" s="135"/>
      <c r="AW106" s="136"/>
      <c r="AX106" s="135"/>
      <c r="AY106" s="135"/>
      <c r="AZ106" s="135"/>
      <c r="BA106" s="135"/>
      <c r="BB106" s="137"/>
      <c r="BC106" s="135"/>
      <c r="BD106" s="135"/>
      <c r="BE106" s="136"/>
      <c r="BF106" s="135"/>
      <c r="BG106" s="135"/>
      <c r="BH106" s="135"/>
      <c r="BI106" s="135"/>
      <c r="BJ106" s="137"/>
      <c r="BK106" s="135"/>
      <c r="BL106" s="135"/>
      <c r="BM106" s="136"/>
      <c r="BN106" s="135"/>
      <c r="BO106" s="135"/>
      <c r="BP106" s="135"/>
      <c r="BQ106" s="135"/>
      <c r="BR106" s="137"/>
      <c r="BS106" s="135"/>
      <c r="BT106" s="135"/>
      <c r="BU106" s="136"/>
      <c r="BV106" s="135"/>
      <c r="BW106" s="135"/>
      <c r="BX106" s="135"/>
      <c r="BY106" s="135"/>
      <c r="BZ106" s="137"/>
      <c r="CA106" s="135"/>
      <c r="CB106" s="135"/>
      <c r="CC106" s="136"/>
      <c r="CD106" s="142">
        <v>2394</v>
      </c>
      <c r="CE106" s="142">
        <v>3122</v>
      </c>
      <c r="CF106" s="142">
        <v>3047</v>
      </c>
      <c r="CG106" s="142">
        <v>2922</v>
      </c>
      <c r="CH106" s="141">
        <v>3063</v>
      </c>
      <c r="CI106" s="140">
        <v>3599</v>
      </c>
      <c r="CJ106" s="216">
        <v>3292</v>
      </c>
      <c r="CK106" s="335">
        <v>2964</v>
      </c>
      <c r="CL106" s="1099">
        <v>3593</v>
      </c>
      <c r="CM106" s="1099">
        <v>4156</v>
      </c>
      <c r="CN106" s="1099">
        <v>3557</v>
      </c>
      <c r="CO106" s="924">
        <v>3352</v>
      </c>
      <c r="CP106" s="1099">
        <v>3173</v>
      </c>
      <c r="CQ106" s="1099">
        <v>3850</v>
      </c>
      <c r="CR106" s="1099">
        <v>3495</v>
      </c>
      <c r="CS106" s="924">
        <v>3449</v>
      </c>
      <c r="CT106" s="1099">
        <v>3354</v>
      </c>
      <c r="CU106" s="1099">
        <v>4068</v>
      </c>
      <c r="CV106" s="1099">
        <v>3692</v>
      </c>
      <c r="CW106" s="924">
        <v>3625</v>
      </c>
      <c r="CX106" s="1099">
        <v>2910</v>
      </c>
      <c r="CY106" s="1099">
        <v>3236</v>
      </c>
      <c r="CZ106" s="1099">
        <v>3055</v>
      </c>
      <c r="DA106" s="924">
        <v>2911</v>
      </c>
      <c r="DB106" s="1099">
        <v>2718</v>
      </c>
      <c r="DC106" s="1099">
        <v>3042</v>
      </c>
      <c r="DD106" s="1099">
        <v>2961</v>
      </c>
      <c r="DE106" s="1099">
        <v>3073</v>
      </c>
      <c r="DF106" s="1099"/>
      <c r="DG106" s="1357"/>
      <c r="DH106" s="1357"/>
      <c r="DI106" s="1099"/>
    </row>
    <row r="107" spans="1:113" hidden="1" outlineLevel="1">
      <c r="A107" s="202" t="s">
        <v>41</v>
      </c>
      <c r="B107" s="143"/>
      <c r="C107" s="144"/>
      <c r="D107" s="144"/>
      <c r="E107" s="145"/>
      <c r="F107" s="143"/>
      <c r="G107" s="144"/>
      <c r="H107" s="144"/>
      <c r="I107" s="145"/>
      <c r="J107" s="144"/>
      <c r="K107" s="144"/>
      <c r="L107" s="144"/>
      <c r="M107" s="144"/>
      <c r="N107" s="143"/>
      <c r="O107" s="144"/>
      <c r="P107" s="144"/>
      <c r="Q107" s="145"/>
      <c r="R107" s="144"/>
      <c r="S107" s="144"/>
      <c r="T107" s="144"/>
      <c r="U107" s="144"/>
      <c r="V107" s="143"/>
      <c r="W107" s="144"/>
      <c r="X107" s="144"/>
      <c r="Y107" s="145"/>
      <c r="Z107" s="144"/>
      <c r="AA107" s="144"/>
      <c r="AB107" s="144"/>
      <c r="AC107" s="144"/>
      <c r="AD107" s="143"/>
      <c r="AE107" s="144"/>
      <c r="AF107" s="144"/>
      <c r="AG107" s="145"/>
      <c r="AH107" s="144"/>
      <c r="AI107" s="144"/>
      <c r="AJ107" s="144"/>
      <c r="AK107" s="144"/>
      <c r="AL107" s="143"/>
      <c r="AM107" s="144"/>
      <c r="AN107" s="144"/>
      <c r="AO107" s="145"/>
      <c r="AP107" s="144"/>
      <c r="AQ107" s="144"/>
      <c r="AR107" s="144"/>
      <c r="AS107" s="144"/>
      <c r="AT107" s="143"/>
      <c r="AU107" s="144"/>
      <c r="AV107" s="144"/>
      <c r="AW107" s="145"/>
      <c r="AX107" s="144"/>
      <c r="AY107" s="144"/>
      <c r="AZ107" s="144"/>
      <c r="BA107" s="144"/>
      <c r="BB107" s="143"/>
      <c r="BC107" s="144"/>
      <c r="BD107" s="144"/>
      <c r="BE107" s="145"/>
      <c r="BF107" s="144"/>
      <c r="BG107" s="144"/>
      <c r="BH107" s="144"/>
      <c r="BI107" s="144"/>
      <c r="BJ107" s="143"/>
      <c r="BK107" s="144"/>
      <c r="BL107" s="144"/>
      <c r="BM107" s="145"/>
      <c r="BN107" s="144"/>
      <c r="BO107" s="144"/>
      <c r="BP107" s="144"/>
      <c r="BQ107" s="144"/>
      <c r="BR107" s="143"/>
      <c r="BS107" s="144"/>
      <c r="BT107" s="144"/>
      <c r="BU107" s="145"/>
      <c r="BV107" s="144"/>
      <c r="BW107" s="144"/>
      <c r="BX107" s="144"/>
      <c r="BY107" s="144"/>
      <c r="BZ107" s="143"/>
      <c r="CA107" s="144"/>
      <c r="CB107" s="144"/>
      <c r="CC107" s="145"/>
      <c r="CD107" s="146">
        <v>-74</v>
      </c>
      <c r="CE107" s="146">
        <v>-113</v>
      </c>
      <c r="CF107" s="146">
        <v>-60</v>
      </c>
      <c r="CG107" s="146">
        <v>-108</v>
      </c>
      <c r="CH107" s="147">
        <v>-113</v>
      </c>
      <c r="CI107" s="146">
        <v>-118</v>
      </c>
      <c r="CJ107" s="217">
        <v>-275</v>
      </c>
      <c r="CK107" s="336">
        <v>-146</v>
      </c>
      <c r="CL107" s="1102">
        <v>-102</v>
      </c>
      <c r="CM107" s="1102">
        <v>-167</v>
      </c>
      <c r="CN107" s="1102">
        <v>-98.999999999999986</v>
      </c>
      <c r="CO107" s="923">
        <v>-102</v>
      </c>
      <c r="CP107" s="1102">
        <v>-74.399999999999991</v>
      </c>
      <c r="CQ107" s="1102">
        <v>-144</v>
      </c>
      <c r="CR107" s="1102">
        <v>-27</v>
      </c>
      <c r="CS107" s="923">
        <v>-130</v>
      </c>
      <c r="CT107" s="1102">
        <v>-96</v>
      </c>
      <c r="CU107" s="1102">
        <v>-119</v>
      </c>
      <c r="CV107" s="1102">
        <v>-96</v>
      </c>
      <c r="CW107" s="923">
        <v>-40</v>
      </c>
      <c r="CX107" s="1102">
        <v>-152</v>
      </c>
      <c r="CY107" s="1102">
        <v>-174</v>
      </c>
      <c r="CZ107" s="1102">
        <v>-157</v>
      </c>
      <c r="DA107" s="923">
        <v>-136</v>
      </c>
      <c r="DB107" s="1102">
        <v>-110</v>
      </c>
      <c r="DC107" s="1102">
        <v>-152</v>
      </c>
      <c r="DD107" s="1102">
        <v>-103</v>
      </c>
      <c r="DE107" s="1102">
        <v>-124</v>
      </c>
      <c r="DF107" s="1099"/>
      <c r="DG107" s="1362"/>
      <c r="DH107" s="1362"/>
      <c r="DI107" s="1099"/>
    </row>
    <row r="108" spans="1:113" s="17" customFormat="1" hidden="1" outlineLevel="1">
      <c r="A108" s="200" t="s">
        <v>42</v>
      </c>
      <c r="B108" s="148"/>
      <c r="C108" s="149"/>
      <c r="D108" s="149"/>
      <c r="E108" s="150"/>
      <c r="F108" s="148"/>
      <c r="G108" s="149"/>
      <c r="H108" s="149"/>
      <c r="I108" s="150"/>
      <c r="J108" s="149"/>
      <c r="K108" s="149"/>
      <c r="L108" s="149"/>
      <c r="M108" s="149"/>
      <c r="N108" s="148"/>
      <c r="O108" s="149"/>
      <c r="P108" s="149"/>
      <c r="Q108" s="150"/>
      <c r="R108" s="149"/>
      <c r="S108" s="149"/>
      <c r="T108" s="149"/>
      <c r="U108" s="149"/>
      <c r="V108" s="148"/>
      <c r="W108" s="149"/>
      <c r="X108" s="149"/>
      <c r="Y108" s="150"/>
      <c r="Z108" s="149"/>
      <c r="AA108" s="149"/>
      <c r="AB108" s="149"/>
      <c r="AC108" s="149"/>
      <c r="AD108" s="148"/>
      <c r="AE108" s="149"/>
      <c r="AF108" s="149"/>
      <c r="AG108" s="150"/>
      <c r="AH108" s="149"/>
      <c r="AI108" s="149"/>
      <c r="AJ108" s="149"/>
      <c r="AK108" s="149"/>
      <c r="AL108" s="148"/>
      <c r="AM108" s="149"/>
      <c r="AN108" s="149"/>
      <c r="AO108" s="150"/>
      <c r="AP108" s="149"/>
      <c r="AQ108" s="149"/>
      <c r="AR108" s="149"/>
      <c r="AS108" s="149"/>
      <c r="AT108" s="148"/>
      <c r="AU108" s="149"/>
      <c r="AV108" s="149"/>
      <c r="AW108" s="150"/>
      <c r="AX108" s="149"/>
      <c r="AY108" s="149"/>
      <c r="AZ108" s="149"/>
      <c r="BA108" s="149"/>
      <c r="BB108" s="148"/>
      <c r="BC108" s="149"/>
      <c r="BD108" s="149"/>
      <c r="BE108" s="150"/>
      <c r="BF108" s="149"/>
      <c r="BG108" s="149"/>
      <c r="BH108" s="149"/>
      <c r="BI108" s="149"/>
      <c r="BJ108" s="148"/>
      <c r="BK108" s="149"/>
      <c r="BL108" s="149"/>
      <c r="BM108" s="150"/>
      <c r="BN108" s="149"/>
      <c r="BO108" s="149"/>
      <c r="BP108" s="149"/>
      <c r="BQ108" s="149"/>
      <c r="BR108" s="148"/>
      <c r="BS108" s="149"/>
      <c r="BT108" s="149"/>
      <c r="BU108" s="150"/>
      <c r="BV108" s="149"/>
      <c r="BW108" s="149"/>
      <c r="BX108" s="149"/>
      <c r="BY108" s="149"/>
      <c r="BZ108" s="148"/>
      <c r="CA108" s="149"/>
      <c r="CB108" s="149"/>
      <c r="CC108" s="150"/>
      <c r="CD108" s="151">
        <f t="shared" ref="CD108:CK108" si="46">SUM(CD103:CD107)</f>
        <v>15301</v>
      </c>
      <c r="CE108" s="151">
        <f t="shared" si="46"/>
        <v>17430</v>
      </c>
      <c r="CF108" s="151">
        <f t="shared" si="46"/>
        <v>17743</v>
      </c>
      <c r="CG108" s="151">
        <f t="shared" si="46"/>
        <v>19401</v>
      </c>
      <c r="CH108" s="152">
        <f t="shared" si="46"/>
        <v>18223</v>
      </c>
      <c r="CI108" s="151">
        <f t="shared" si="46"/>
        <v>19951</v>
      </c>
      <c r="CJ108" s="151">
        <f t="shared" si="46"/>
        <v>20739</v>
      </c>
      <c r="CK108" s="337">
        <f t="shared" si="46"/>
        <v>22290</v>
      </c>
      <c r="CL108" s="1103">
        <v>22254</v>
      </c>
      <c r="CM108" s="1103">
        <v>23437</v>
      </c>
      <c r="CN108" s="1103">
        <v>22094</v>
      </c>
      <c r="CO108" s="921">
        <v>22748</v>
      </c>
      <c r="CP108" s="1103">
        <v>20226.599999999999</v>
      </c>
      <c r="CQ108" s="1103">
        <v>21843</v>
      </c>
      <c r="CR108" s="1103">
        <v>20552</v>
      </c>
      <c r="CS108" s="921">
        <v>21266</v>
      </c>
      <c r="CT108" s="1103">
        <f t="shared" ref="CT108:DC108" si="47">SUM(CT103:CT107)</f>
        <v>21423</v>
      </c>
      <c r="CU108" s="1103">
        <f t="shared" si="47"/>
        <v>23348</v>
      </c>
      <c r="CV108" s="1103">
        <f t="shared" si="47"/>
        <v>23590</v>
      </c>
      <c r="CW108" s="921">
        <f t="shared" si="47"/>
        <v>25360</v>
      </c>
      <c r="CX108" s="1103">
        <f t="shared" si="47"/>
        <v>23957</v>
      </c>
      <c r="CY108" s="1103">
        <f t="shared" si="47"/>
        <v>25091</v>
      </c>
      <c r="CZ108" s="1103">
        <f t="shared" si="47"/>
        <v>24922</v>
      </c>
      <c r="DA108" s="921">
        <f t="shared" si="47"/>
        <v>25003</v>
      </c>
      <c r="DB108" s="1103">
        <f t="shared" si="47"/>
        <v>22453</v>
      </c>
      <c r="DC108" s="1103">
        <f t="shared" si="47"/>
        <v>24565</v>
      </c>
      <c r="DD108" s="1103">
        <f>SUM(DD103:DD107)</f>
        <v>25843</v>
      </c>
      <c r="DE108" s="1103">
        <f>SUM(DE103:DE107)</f>
        <v>28495</v>
      </c>
      <c r="DF108" s="1099"/>
      <c r="DG108" s="1363"/>
      <c r="DH108" s="1363"/>
      <c r="DI108" s="1103"/>
    </row>
    <row r="109" spans="1:113" hidden="1" outlineLevel="1">
      <c r="A109" s="201" t="s">
        <v>43</v>
      </c>
      <c r="B109" s="137"/>
      <c r="C109" s="135"/>
      <c r="D109" s="135"/>
      <c r="E109" s="136"/>
      <c r="F109" s="137"/>
      <c r="G109" s="135"/>
      <c r="H109" s="135"/>
      <c r="I109" s="136"/>
      <c r="J109" s="135"/>
      <c r="K109" s="135"/>
      <c r="L109" s="135"/>
      <c r="M109" s="135"/>
      <c r="N109" s="137"/>
      <c r="O109" s="135"/>
      <c r="P109" s="135"/>
      <c r="Q109" s="136"/>
      <c r="R109" s="135"/>
      <c r="S109" s="135"/>
      <c r="T109" s="135"/>
      <c r="U109" s="135"/>
      <c r="V109" s="137"/>
      <c r="W109" s="135"/>
      <c r="X109" s="135"/>
      <c r="Y109" s="136"/>
      <c r="Z109" s="135"/>
      <c r="AA109" s="135"/>
      <c r="AB109" s="135"/>
      <c r="AC109" s="135"/>
      <c r="AD109" s="137"/>
      <c r="AE109" s="135"/>
      <c r="AF109" s="135"/>
      <c r="AG109" s="136"/>
      <c r="AH109" s="135"/>
      <c r="AI109" s="135"/>
      <c r="AJ109" s="135"/>
      <c r="AK109" s="135"/>
      <c r="AL109" s="137"/>
      <c r="AM109" s="135"/>
      <c r="AN109" s="135"/>
      <c r="AO109" s="136"/>
      <c r="AP109" s="135"/>
      <c r="AQ109" s="135"/>
      <c r="AR109" s="135"/>
      <c r="AS109" s="135"/>
      <c r="AT109" s="137"/>
      <c r="AU109" s="135"/>
      <c r="AV109" s="135"/>
      <c r="AW109" s="136"/>
      <c r="AX109" s="135"/>
      <c r="AY109" s="135"/>
      <c r="AZ109" s="135"/>
      <c r="BA109" s="135"/>
      <c r="BB109" s="137"/>
      <c r="BC109" s="135"/>
      <c r="BD109" s="135"/>
      <c r="BE109" s="136"/>
      <c r="BF109" s="135"/>
      <c r="BG109" s="135"/>
      <c r="BH109" s="135"/>
      <c r="BI109" s="135"/>
      <c r="BJ109" s="137"/>
      <c r="BK109" s="135"/>
      <c r="BL109" s="135"/>
      <c r="BM109" s="136"/>
      <c r="BN109" s="135"/>
      <c r="BO109" s="135"/>
      <c r="BP109" s="135"/>
      <c r="BQ109" s="135"/>
      <c r="BR109" s="137"/>
      <c r="BS109" s="135"/>
      <c r="BT109" s="135"/>
      <c r="BU109" s="136"/>
      <c r="BV109" s="135"/>
      <c r="BW109" s="135"/>
      <c r="BX109" s="135"/>
      <c r="BY109" s="135"/>
      <c r="BZ109" s="137"/>
      <c r="CA109" s="135"/>
      <c r="CB109" s="135"/>
      <c r="CC109" s="136"/>
      <c r="CD109" s="140">
        <v>-9748</v>
      </c>
      <c r="CE109" s="140">
        <v>-10983</v>
      </c>
      <c r="CF109" s="140">
        <v>-10744</v>
      </c>
      <c r="CG109" s="140">
        <v>-11993</v>
      </c>
      <c r="CH109" s="141">
        <v>-10930</v>
      </c>
      <c r="CI109" s="140">
        <v>-12391</v>
      </c>
      <c r="CJ109" s="219">
        <v>-12843.030433518001</v>
      </c>
      <c r="CK109" s="338">
        <v>-13887</v>
      </c>
      <c r="CL109" s="1113">
        <v>-13663</v>
      </c>
      <c r="CM109" s="1113">
        <v>-14582</v>
      </c>
      <c r="CN109" s="1113">
        <v>-13430</v>
      </c>
      <c r="CO109" s="926">
        <v>-14096</v>
      </c>
      <c r="CP109" s="1113">
        <v>-12360</v>
      </c>
      <c r="CQ109" s="1113">
        <v>-13479</v>
      </c>
      <c r="CR109" s="1113">
        <v>-12604</v>
      </c>
      <c r="CS109" s="926">
        <v>-13323</v>
      </c>
      <c r="CT109" s="1113">
        <v>-13320</v>
      </c>
      <c r="CU109" s="1113">
        <v>-14591</v>
      </c>
      <c r="CV109" s="1113">
        <v>-15007</v>
      </c>
      <c r="CW109" s="926">
        <v>-15751</v>
      </c>
      <c r="CX109" s="1113">
        <v>-14630</v>
      </c>
      <c r="CY109" s="1113">
        <v>-14930</v>
      </c>
      <c r="CZ109" s="1113">
        <v>-14768</v>
      </c>
      <c r="DA109" s="926">
        <v>-15020</v>
      </c>
      <c r="DB109" s="1113">
        <v>-13421</v>
      </c>
      <c r="DC109" s="1113">
        <v>-14891</v>
      </c>
      <c r="DD109" s="1113">
        <v>-15544</v>
      </c>
      <c r="DE109" s="1113">
        <v>-17381</v>
      </c>
      <c r="DF109" s="1103"/>
      <c r="DG109" s="1364"/>
      <c r="DH109" s="1364"/>
      <c r="DI109" s="1113"/>
    </row>
    <row r="110" spans="1:113" s="17" customFormat="1" hidden="1" outlineLevel="1">
      <c r="A110" s="200" t="s">
        <v>44</v>
      </c>
      <c r="B110" s="148"/>
      <c r="C110" s="149"/>
      <c r="D110" s="149"/>
      <c r="E110" s="150"/>
      <c r="F110" s="148"/>
      <c r="G110" s="149"/>
      <c r="H110" s="149"/>
      <c r="I110" s="150"/>
      <c r="J110" s="149"/>
      <c r="K110" s="149"/>
      <c r="L110" s="149"/>
      <c r="M110" s="149"/>
      <c r="N110" s="148"/>
      <c r="O110" s="149"/>
      <c r="P110" s="149"/>
      <c r="Q110" s="150"/>
      <c r="R110" s="149"/>
      <c r="S110" s="149"/>
      <c r="T110" s="149"/>
      <c r="U110" s="149"/>
      <c r="V110" s="148"/>
      <c r="W110" s="149"/>
      <c r="X110" s="149"/>
      <c r="Y110" s="150"/>
      <c r="Z110" s="149"/>
      <c r="AA110" s="149"/>
      <c r="AB110" s="149"/>
      <c r="AC110" s="149"/>
      <c r="AD110" s="148"/>
      <c r="AE110" s="149"/>
      <c r="AF110" s="149"/>
      <c r="AG110" s="150"/>
      <c r="AH110" s="149"/>
      <c r="AI110" s="149"/>
      <c r="AJ110" s="149"/>
      <c r="AK110" s="149"/>
      <c r="AL110" s="148"/>
      <c r="AM110" s="149"/>
      <c r="AN110" s="149"/>
      <c r="AO110" s="150"/>
      <c r="AP110" s="149"/>
      <c r="AQ110" s="149"/>
      <c r="AR110" s="149"/>
      <c r="AS110" s="149"/>
      <c r="AT110" s="148"/>
      <c r="AU110" s="149"/>
      <c r="AV110" s="149"/>
      <c r="AW110" s="150"/>
      <c r="AX110" s="149"/>
      <c r="AY110" s="149"/>
      <c r="AZ110" s="149"/>
      <c r="BA110" s="149"/>
      <c r="BB110" s="148"/>
      <c r="BC110" s="149"/>
      <c r="BD110" s="149"/>
      <c r="BE110" s="150"/>
      <c r="BF110" s="149"/>
      <c r="BG110" s="149"/>
      <c r="BH110" s="149"/>
      <c r="BI110" s="149"/>
      <c r="BJ110" s="148"/>
      <c r="BK110" s="149"/>
      <c r="BL110" s="149"/>
      <c r="BM110" s="150"/>
      <c r="BN110" s="149"/>
      <c r="BO110" s="149"/>
      <c r="BP110" s="149"/>
      <c r="BQ110" s="149"/>
      <c r="BR110" s="148"/>
      <c r="BS110" s="149"/>
      <c r="BT110" s="149"/>
      <c r="BU110" s="150"/>
      <c r="BV110" s="149"/>
      <c r="BW110" s="149"/>
      <c r="BX110" s="149"/>
      <c r="BY110" s="149"/>
      <c r="BZ110" s="148"/>
      <c r="CA110" s="149"/>
      <c r="CB110" s="149"/>
      <c r="CC110" s="150"/>
      <c r="CD110" s="151">
        <f t="shared" ref="CD110:CK110" si="48">SUM(CD108:CD109)</f>
        <v>5553</v>
      </c>
      <c r="CE110" s="151">
        <f t="shared" si="48"/>
        <v>6447</v>
      </c>
      <c r="CF110" s="151">
        <f t="shared" si="48"/>
        <v>6999</v>
      </c>
      <c r="CG110" s="151">
        <f t="shared" si="48"/>
        <v>7408</v>
      </c>
      <c r="CH110" s="152">
        <f t="shared" si="48"/>
        <v>7293</v>
      </c>
      <c r="CI110" s="151">
        <f t="shared" si="48"/>
        <v>7560</v>
      </c>
      <c r="CJ110" s="151">
        <f t="shared" si="48"/>
        <v>7895.9695664819992</v>
      </c>
      <c r="CK110" s="337">
        <f t="shared" si="48"/>
        <v>8403</v>
      </c>
      <c r="CL110" s="1114">
        <v>8591</v>
      </c>
      <c r="CM110" s="1114">
        <v>8855</v>
      </c>
      <c r="CN110" s="1114">
        <v>8664</v>
      </c>
      <c r="CO110" s="927">
        <v>8652</v>
      </c>
      <c r="CP110" s="1114">
        <v>7866.5999999999985</v>
      </c>
      <c r="CQ110" s="1114">
        <v>8364</v>
      </c>
      <c r="CR110" s="1114">
        <v>7948</v>
      </c>
      <c r="CS110" s="927">
        <v>7943</v>
      </c>
      <c r="CT110" s="1114">
        <f t="shared" ref="CT110:DC110" si="49">SUM(CT108:CT109)</f>
        <v>8103</v>
      </c>
      <c r="CU110" s="1114">
        <f t="shared" si="49"/>
        <v>8757</v>
      </c>
      <c r="CV110" s="1114">
        <f t="shared" si="49"/>
        <v>8583</v>
      </c>
      <c r="CW110" s="927">
        <f t="shared" si="49"/>
        <v>9609</v>
      </c>
      <c r="CX110" s="1114">
        <f t="shared" si="49"/>
        <v>9327</v>
      </c>
      <c r="CY110" s="1114">
        <f t="shared" si="49"/>
        <v>10161</v>
      </c>
      <c r="CZ110" s="1114">
        <f t="shared" si="49"/>
        <v>10154</v>
      </c>
      <c r="DA110" s="927">
        <f t="shared" si="49"/>
        <v>9983</v>
      </c>
      <c r="DB110" s="1114">
        <f t="shared" si="49"/>
        <v>9032</v>
      </c>
      <c r="DC110" s="1114">
        <f t="shared" si="49"/>
        <v>9674</v>
      </c>
      <c r="DD110" s="1114">
        <f>SUM(DD108:DD109)</f>
        <v>10299</v>
      </c>
      <c r="DE110" s="1114">
        <f>SUM(DE108:DE109)</f>
        <v>11114</v>
      </c>
      <c r="DF110" s="1113"/>
      <c r="DG110" s="1365"/>
      <c r="DH110" s="1365"/>
      <c r="DI110" s="1114"/>
    </row>
    <row r="111" spans="1:113" hidden="1" outlineLevel="2">
      <c r="A111" s="201" t="s">
        <v>45</v>
      </c>
      <c r="B111" s="137"/>
      <c r="C111" s="135"/>
      <c r="D111" s="135"/>
      <c r="E111" s="136"/>
      <c r="F111" s="137"/>
      <c r="G111" s="135"/>
      <c r="H111" s="135"/>
      <c r="I111" s="136"/>
      <c r="J111" s="135"/>
      <c r="K111" s="135"/>
      <c r="L111" s="135"/>
      <c r="M111" s="135"/>
      <c r="N111" s="137"/>
      <c r="O111" s="135"/>
      <c r="P111" s="135"/>
      <c r="Q111" s="136"/>
      <c r="R111" s="135"/>
      <c r="S111" s="135"/>
      <c r="T111" s="135"/>
      <c r="U111" s="135"/>
      <c r="V111" s="137"/>
      <c r="W111" s="135"/>
      <c r="X111" s="135"/>
      <c r="Y111" s="136"/>
      <c r="Z111" s="135"/>
      <c r="AA111" s="135"/>
      <c r="AB111" s="135"/>
      <c r="AC111" s="135"/>
      <c r="AD111" s="137"/>
      <c r="AE111" s="135"/>
      <c r="AF111" s="135"/>
      <c r="AG111" s="136"/>
      <c r="AH111" s="135"/>
      <c r="AI111" s="135"/>
      <c r="AJ111" s="135"/>
      <c r="AK111" s="135"/>
      <c r="AL111" s="137"/>
      <c r="AM111" s="135"/>
      <c r="AN111" s="135"/>
      <c r="AO111" s="136"/>
      <c r="AP111" s="135"/>
      <c r="AQ111" s="135"/>
      <c r="AR111" s="135"/>
      <c r="AS111" s="135"/>
      <c r="AT111" s="137"/>
      <c r="AU111" s="135"/>
      <c r="AV111" s="135"/>
      <c r="AW111" s="136"/>
      <c r="AX111" s="135"/>
      <c r="AY111" s="135"/>
      <c r="AZ111" s="135"/>
      <c r="BA111" s="135"/>
      <c r="BB111" s="137"/>
      <c r="BC111" s="135"/>
      <c r="BD111" s="135"/>
      <c r="BE111" s="136"/>
      <c r="BF111" s="135"/>
      <c r="BG111" s="135"/>
      <c r="BH111" s="135"/>
      <c r="BI111" s="135"/>
      <c r="BJ111" s="137"/>
      <c r="BK111" s="135"/>
      <c r="BL111" s="135"/>
      <c r="BM111" s="136"/>
      <c r="BN111" s="135"/>
      <c r="BO111" s="135"/>
      <c r="BP111" s="135"/>
      <c r="BQ111" s="135"/>
      <c r="BR111" s="137"/>
      <c r="BS111" s="135"/>
      <c r="BT111" s="135"/>
      <c r="BU111" s="136"/>
      <c r="BV111" s="135"/>
      <c r="BW111" s="135"/>
      <c r="BX111" s="135"/>
      <c r="BY111" s="135"/>
      <c r="BZ111" s="137"/>
      <c r="CA111" s="135"/>
      <c r="CB111" s="135"/>
      <c r="CC111" s="136"/>
      <c r="CD111" s="140">
        <v>-1650</v>
      </c>
      <c r="CE111" s="140">
        <v>-1764</v>
      </c>
      <c r="CF111" s="140">
        <v>-1662</v>
      </c>
      <c r="CG111" s="140">
        <v>-1838</v>
      </c>
      <c r="CH111" s="141">
        <v>-1788</v>
      </c>
      <c r="CI111" s="140">
        <v>-1864</v>
      </c>
      <c r="CJ111" s="219">
        <v>-1897</v>
      </c>
      <c r="CK111" s="338">
        <v>-2076</v>
      </c>
      <c r="CL111" s="1113">
        <v>-2133</v>
      </c>
      <c r="CM111" s="1113">
        <v>-2236</v>
      </c>
      <c r="CN111" s="1113">
        <v>-2080</v>
      </c>
      <c r="CO111" s="926">
        <v>-2197</v>
      </c>
      <c r="CP111" s="1113">
        <v>-2010</v>
      </c>
      <c r="CQ111" s="1113">
        <v>-2130</v>
      </c>
      <c r="CR111" s="1113">
        <v>-2035</v>
      </c>
      <c r="CS111" s="926">
        <v>-2163</v>
      </c>
      <c r="CT111" s="1113">
        <v>-2302</v>
      </c>
      <c r="CU111" s="1113">
        <v>-2425</v>
      </c>
      <c r="CV111" s="1113">
        <v>-2494</v>
      </c>
      <c r="CW111" s="926">
        <v>-2604</v>
      </c>
      <c r="CX111" s="1113">
        <v>-2631</v>
      </c>
      <c r="CY111" s="1113">
        <v>-2760</v>
      </c>
      <c r="CZ111" s="1113">
        <v>-2574</v>
      </c>
      <c r="DA111" s="926">
        <v>-2704</v>
      </c>
      <c r="DB111" s="1113">
        <v>-2545</v>
      </c>
      <c r="DC111" s="1113">
        <v>-2652</v>
      </c>
      <c r="DD111" s="1113">
        <v>-2759</v>
      </c>
      <c r="DE111" s="1113">
        <v>-3088</v>
      </c>
      <c r="DF111" s="1114"/>
      <c r="DG111" s="1364"/>
      <c r="DH111" s="1364"/>
      <c r="DI111" s="1113"/>
    </row>
    <row r="112" spans="1:113" hidden="1" outlineLevel="2">
      <c r="A112" s="201" t="s">
        <v>46</v>
      </c>
      <c r="B112" s="137"/>
      <c r="C112" s="135"/>
      <c r="D112" s="135"/>
      <c r="E112" s="136"/>
      <c r="F112" s="137"/>
      <c r="G112" s="135"/>
      <c r="H112" s="135"/>
      <c r="I112" s="136"/>
      <c r="J112" s="135"/>
      <c r="K112" s="135"/>
      <c r="L112" s="135"/>
      <c r="M112" s="135"/>
      <c r="N112" s="137"/>
      <c r="O112" s="135"/>
      <c r="P112" s="135"/>
      <c r="Q112" s="136"/>
      <c r="R112" s="135"/>
      <c r="S112" s="135"/>
      <c r="T112" s="135"/>
      <c r="U112" s="135"/>
      <c r="V112" s="137"/>
      <c r="W112" s="135"/>
      <c r="X112" s="135"/>
      <c r="Y112" s="136"/>
      <c r="Z112" s="135"/>
      <c r="AA112" s="135"/>
      <c r="AB112" s="135"/>
      <c r="AC112" s="135"/>
      <c r="AD112" s="137"/>
      <c r="AE112" s="135"/>
      <c r="AF112" s="135"/>
      <c r="AG112" s="136"/>
      <c r="AH112" s="135"/>
      <c r="AI112" s="135"/>
      <c r="AJ112" s="135"/>
      <c r="AK112" s="135"/>
      <c r="AL112" s="137"/>
      <c r="AM112" s="135"/>
      <c r="AN112" s="135"/>
      <c r="AO112" s="136"/>
      <c r="AP112" s="135"/>
      <c r="AQ112" s="135"/>
      <c r="AR112" s="135"/>
      <c r="AS112" s="135"/>
      <c r="AT112" s="137"/>
      <c r="AU112" s="135"/>
      <c r="AV112" s="135"/>
      <c r="AW112" s="136"/>
      <c r="AX112" s="135"/>
      <c r="AY112" s="135"/>
      <c r="AZ112" s="135"/>
      <c r="BA112" s="135"/>
      <c r="BB112" s="137"/>
      <c r="BC112" s="135"/>
      <c r="BD112" s="135"/>
      <c r="BE112" s="136"/>
      <c r="BF112" s="135"/>
      <c r="BG112" s="135"/>
      <c r="BH112" s="135"/>
      <c r="BI112" s="135"/>
      <c r="BJ112" s="137"/>
      <c r="BK112" s="135"/>
      <c r="BL112" s="135"/>
      <c r="BM112" s="136"/>
      <c r="BN112" s="135"/>
      <c r="BO112" s="135"/>
      <c r="BP112" s="135"/>
      <c r="BQ112" s="135"/>
      <c r="BR112" s="137"/>
      <c r="BS112" s="135"/>
      <c r="BT112" s="135"/>
      <c r="BU112" s="136"/>
      <c r="BV112" s="135"/>
      <c r="BW112" s="135"/>
      <c r="BX112" s="135"/>
      <c r="BY112" s="135"/>
      <c r="BZ112" s="137"/>
      <c r="CA112" s="135"/>
      <c r="CB112" s="135"/>
      <c r="CC112" s="136"/>
      <c r="CD112" s="140">
        <v>-960</v>
      </c>
      <c r="CE112" s="140">
        <v>-1020</v>
      </c>
      <c r="CF112" s="140">
        <v>-985</v>
      </c>
      <c r="CG112" s="140">
        <v>-1208</v>
      </c>
      <c r="CH112" s="141">
        <v>-1011</v>
      </c>
      <c r="CI112" s="140">
        <v>-1100</v>
      </c>
      <c r="CJ112" s="219">
        <v>-895</v>
      </c>
      <c r="CK112" s="338">
        <v>-1328</v>
      </c>
      <c r="CL112" s="1113">
        <v>-1306</v>
      </c>
      <c r="CM112" s="1113">
        <v>-1208</v>
      </c>
      <c r="CN112" s="1113">
        <v>-1179</v>
      </c>
      <c r="CO112" s="926">
        <v>-1280</v>
      </c>
      <c r="CP112" s="1113">
        <v>-1203</v>
      </c>
      <c r="CQ112" s="1113">
        <v>-1133</v>
      </c>
      <c r="CR112" s="1113">
        <v>-1253</v>
      </c>
      <c r="CS112" s="926">
        <v>-1212</v>
      </c>
      <c r="CT112" s="1113">
        <v>-1330</v>
      </c>
      <c r="CU112" s="1113">
        <v>-1429</v>
      </c>
      <c r="CV112" s="1113">
        <v>-1428</v>
      </c>
      <c r="CW112" s="926">
        <v>-1481</v>
      </c>
      <c r="CX112" s="1113">
        <v>-1778</v>
      </c>
      <c r="CY112" s="1113">
        <v>-1488</v>
      </c>
      <c r="CZ112" s="1113">
        <v>-1371</v>
      </c>
      <c r="DA112" s="926">
        <v>-1595</v>
      </c>
      <c r="DB112" s="1113">
        <v>-1502</v>
      </c>
      <c r="DC112" s="1113">
        <v>-1611</v>
      </c>
      <c r="DD112" s="1113">
        <v>-1767</v>
      </c>
      <c r="DE112" s="1113">
        <v>-1944</v>
      </c>
      <c r="DF112" s="1113"/>
      <c r="DG112" s="1364"/>
      <c r="DH112" s="1364"/>
      <c r="DI112" s="1113"/>
    </row>
    <row r="113" spans="1:113" hidden="1" outlineLevel="2">
      <c r="A113" s="201" t="s">
        <v>47</v>
      </c>
      <c r="B113" s="137"/>
      <c r="C113" s="135"/>
      <c r="D113" s="135"/>
      <c r="E113" s="136"/>
      <c r="F113" s="137"/>
      <c r="G113" s="135"/>
      <c r="H113" s="135"/>
      <c r="I113" s="136"/>
      <c r="J113" s="135"/>
      <c r="K113" s="135"/>
      <c r="L113" s="135"/>
      <c r="M113" s="135"/>
      <c r="N113" s="137"/>
      <c r="O113" s="135"/>
      <c r="P113" s="135"/>
      <c r="Q113" s="136"/>
      <c r="R113" s="135"/>
      <c r="S113" s="135"/>
      <c r="T113" s="135"/>
      <c r="U113" s="135"/>
      <c r="V113" s="137"/>
      <c r="W113" s="135"/>
      <c r="X113" s="135"/>
      <c r="Y113" s="136"/>
      <c r="Z113" s="135"/>
      <c r="AA113" s="135"/>
      <c r="AB113" s="135"/>
      <c r="AC113" s="135"/>
      <c r="AD113" s="137"/>
      <c r="AE113" s="135"/>
      <c r="AF113" s="135"/>
      <c r="AG113" s="136"/>
      <c r="AH113" s="135"/>
      <c r="AI113" s="135"/>
      <c r="AJ113" s="135"/>
      <c r="AK113" s="135"/>
      <c r="AL113" s="137"/>
      <c r="AM113" s="135"/>
      <c r="AN113" s="135"/>
      <c r="AO113" s="136"/>
      <c r="AP113" s="135"/>
      <c r="AQ113" s="135"/>
      <c r="AR113" s="135"/>
      <c r="AS113" s="135"/>
      <c r="AT113" s="137"/>
      <c r="AU113" s="135"/>
      <c r="AV113" s="135"/>
      <c r="AW113" s="136"/>
      <c r="AX113" s="135"/>
      <c r="AY113" s="135"/>
      <c r="AZ113" s="135"/>
      <c r="BA113" s="135"/>
      <c r="BB113" s="137"/>
      <c r="BC113" s="135"/>
      <c r="BD113" s="135"/>
      <c r="BE113" s="136"/>
      <c r="BF113" s="135"/>
      <c r="BG113" s="135"/>
      <c r="BH113" s="135"/>
      <c r="BI113" s="135"/>
      <c r="BJ113" s="137"/>
      <c r="BK113" s="135"/>
      <c r="BL113" s="135"/>
      <c r="BM113" s="136"/>
      <c r="BN113" s="135"/>
      <c r="BO113" s="135"/>
      <c r="BP113" s="135"/>
      <c r="BQ113" s="135"/>
      <c r="BR113" s="137"/>
      <c r="BS113" s="135"/>
      <c r="BT113" s="135"/>
      <c r="BU113" s="136"/>
      <c r="BV113" s="135"/>
      <c r="BW113" s="135"/>
      <c r="BX113" s="135"/>
      <c r="BY113" s="135"/>
      <c r="BZ113" s="137"/>
      <c r="CA113" s="135"/>
      <c r="CB113" s="135"/>
      <c r="CC113" s="136"/>
      <c r="CD113" s="140">
        <v>-357</v>
      </c>
      <c r="CE113" s="140">
        <v>-370</v>
      </c>
      <c r="CF113" s="140">
        <v>-367</v>
      </c>
      <c r="CG113" s="140">
        <v>-423</v>
      </c>
      <c r="CH113" s="141">
        <v>-399</v>
      </c>
      <c r="CI113" s="140">
        <v>-442</v>
      </c>
      <c r="CJ113" s="219">
        <v>-421</v>
      </c>
      <c r="CK113" s="338">
        <v>-543</v>
      </c>
      <c r="CL113" s="1113">
        <v>-499</v>
      </c>
      <c r="CM113" s="1113">
        <v>-558</v>
      </c>
      <c r="CN113" s="1113">
        <v>-473</v>
      </c>
      <c r="CO113" s="926">
        <v>-504</v>
      </c>
      <c r="CP113" s="1113">
        <v>-511</v>
      </c>
      <c r="CQ113" s="1113">
        <v>-518</v>
      </c>
      <c r="CR113" s="1113">
        <v>-516</v>
      </c>
      <c r="CS113" s="926">
        <v>-572</v>
      </c>
      <c r="CT113" s="1113">
        <v>-675</v>
      </c>
      <c r="CU113" s="1113">
        <v>-715</v>
      </c>
      <c r="CV113" s="1113">
        <v>-755</v>
      </c>
      <c r="CW113" s="926">
        <v>-788</v>
      </c>
      <c r="CX113" s="1113">
        <v>-743</v>
      </c>
      <c r="CY113" s="1113">
        <v>-758</v>
      </c>
      <c r="CZ113" s="1113">
        <v>-835</v>
      </c>
      <c r="DA113" s="926">
        <v>-815</v>
      </c>
      <c r="DB113" s="1113">
        <v>-741</v>
      </c>
      <c r="DC113" s="1113">
        <v>-745</v>
      </c>
      <c r="DD113" s="1113">
        <v>-760</v>
      </c>
      <c r="DE113" s="1113">
        <v>-850</v>
      </c>
      <c r="DF113" s="1113"/>
      <c r="DG113" s="1364"/>
      <c r="DH113" s="1364"/>
      <c r="DI113" s="1113"/>
    </row>
    <row r="114" spans="1:113" hidden="1" outlineLevel="2">
      <c r="A114" s="201" t="s">
        <v>48</v>
      </c>
      <c r="B114" s="137"/>
      <c r="C114" s="135"/>
      <c r="D114" s="135"/>
      <c r="E114" s="136"/>
      <c r="F114" s="137"/>
      <c r="G114" s="135"/>
      <c r="H114" s="135"/>
      <c r="I114" s="136"/>
      <c r="J114" s="135"/>
      <c r="K114" s="135"/>
      <c r="L114" s="135"/>
      <c r="M114" s="135"/>
      <c r="N114" s="137"/>
      <c r="O114" s="135"/>
      <c r="P114" s="135"/>
      <c r="Q114" s="136"/>
      <c r="R114" s="135"/>
      <c r="S114" s="135"/>
      <c r="T114" s="135"/>
      <c r="U114" s="135"/>
      <c r="V114" s="137"/>
      <c r="W114" s="135"/>
      <c r="X114" s="135"/>
      <c r="Y114" s="136"/>
      <c r="Z114" s="135"/>
      <c r="AA114" s="135"/>
      <c r="AB114" s="135"/>
      <c r="AC114" s="135"/>
      <c r="AD114" s="137"/>
      <c r="AE114" s="135"/>
      <c r="AF114" s="135"/>
      <c r="AG114" s="136"/>
      <c r="AH114" s="135"/>
      <c r="AI114" s="135"/>
      <c r="AJ114" s="135"/>
      <c r="AK114" s="135"/>
      <c r="AL114" s="137"/>
      <c r="AM114" s="135"/>
      <c r="AN114" s="135"/>
      <c r="AO114" s="136"/>
      <c r="AP114" s="135"/>
      <c r="AQ114" s="135"/>
      <c r="AR114" s="135"/>
      <c r="AS114" s="135"/>
      <c r="AT114" s="137"/>
      <c r="AU114" s="135"/>
      <c r="AV114" s="135"/>
      <c r="AW114" s="136"/>
      <c r="AX114" s="135"/>
      <c r="AY114" s="135"/>
      <c r="AZ114" s="135"/>
      <c r="BA114" s="135"/>
      <c r="BB114" s="137"/>
      <c r="BC114" s="135"/>
      <c r="BD114" s="135"/>
      <c r="BE114" s="136"/>
      <c r="BF114" s="135"/>
      <c r="BG114" s="135"/>
      <c r="BH114" s="135"/>
      <c r="BI114" s="135"/>
      <c r="BJ114" s="137"/>
      <c r="BK114" s="135"/>
      <c r="BL114" s="135"/>
      <c r="BM114" s="136"/>
      <c r="BN114" s="135"/>
      <c r="BO114" s="135"/>
      <c r="BP114" s="135"/>
      <c r="BQ114" s="135"/>
      <c r="BR114" s="137"/>
      <c r="BS114" s="135"/>
      <c r="BT114" s="135"/>
      <c r="BU114" s="136"/>
      <c r="BV114" s="135"/>
      <c r="BW114" s="135"/>
      <c r="BX114" s="135"/>
      <c r="BY114" s="135"/>
      <c r="BZ114" s="137"/>
      <c r="CA114" s="135"/>
      <c r="CB114" s="135"/>
      <c r="CC114" s="136"/>
      <c r="CD114" s="140">
        <v>41</v>
      </c>
      <c r="CE114" s="140">
        <v>206</v>
      </c>
      <c r="CF114" s="140">
        <v>-203</v>
      </c>
      <c r="CG114" s="140">
        <v>68</v>
      </c>
      <c r="CH114" s="141">
        <v>-108</v>
      </c>
      <c r="CI114" s="140">
        <v>23</v>
      </c>
      <c r="CJ114" s="219">
        <v>117.48358373299993</v>
      </c>
      <c r="CK114" s="338">
        <v>140</v>
      </c>
      <c r="CL114" s="1113">
        <v>-39</v>
      </c>
      <c r="CM114" s="1113">
        <v>175</v>
      </c>
      <c r="CN114" s="1113">
        <v>-7</v>
      </c>
      <c r="CO114" s="926">
        <v>28</v>
      </c>
      <c r="CP114" s="1113">
        <v>13</v>
      </c>
      <c r="CQ114" s="1113">
        <v>-50</v>
      </c>
      <c r="CR114" s="1113">
        <v>68</v>
      </c>
      <c r="CS114" s="926">
        <v>159</v>
      </c>
      <c r="CT114" s="1113">
        <v>-36</v>
      </c>
      <c r="CU114" s="1113">
        <v>151</v>
      </c>
      <c r="CV114" s="1113">
        <v>239</v>
      </c>
      <c r="CW114" s="926">
        <v>35</v>
      </c>
      <c r="CX114" s="1113">
        <v>352</v>
      </c>
      <c r="CY114" s="1113">
        <v>-113</v>
      </c>
      <c r="CZ114" s="1113">
        <v>-53</v>
      </c>
      <c r="DA114" s="926">
        <v>13</v>
      </c>
      <c r="DB114" s="1113">
        <v>-74</v>
      </c>
      <c r="DC114" s="1113">
        <v>103</v>
      </c>
      <c r="DD114" s="1113">
        <v>61</v>
      </c>
      <c r="DE114" s="1113">
        <v>553</v>
      </c>
      <c r="DF114" s="1113"/>
      <c r="DG114" s="1364"/>
      <c r="DH114" s="1364"/>
      <c r="DI114" s="1113"/>
    </row>
    <row r="115" spans="1:113" s="18" customFormat="1" hidden="1" outlineLevel="2">
      <c r="A115" s="203" t="s">
        <v>49</v>
      </c>
      <c r="B115" s="153"/>
      <c r="C115" s="154"/>
      <c r="D115" s="154"/>
      <c r="E115" s="155"/>
      <c r="F115" s="153"/>
      <c r="G115" s="154"/>
      <c r="H115" s="154"/>
      <c r="I115" s="155"/>
      <c r="J115" s="154"/>
      <c r="K115" s="154"/>
      <c r="L115" s="154"/>
      <c r="M115" s="154"/>
      <c r="N115" s="153"/>
      <c r="O115" s="154"/>
      <c r="P115" s="154"/>
      <c r="Q115" s="155"/>
      <c r="R115" s="154"/>
      <c r="S115" s="154"/>
      <c r="T115" s="154"/>
      <c r="U115" s="154"/>
      <c r="V115" s="153"/>
      <c r="W115" s="154"/>
      <c r="X115" s="154"/>
      <c r="Y115" s="155"/>
      <c r="Z115" s="154"/>
      <c r="AA115" s="154"/>
      <c r="AB115" s="154"/>
      <c r="AC115" s="154"/>
      <c r="AD115" s="153"/>
      <c r="AE115" s="154"/>
      <c r="AF115" s="154"/>
      <c r="AG115" s="155"/>
      <c r="AH115" s="154"/>
      <c r="AI115" s="154"/>
      <c r="AJ115" s="154"/>
      <c r="AK115" s="154"/>
      <c r="AL115" s="153"/>
      <c r="AM115" s="154"/>
      <c r="AN115" s="154"/>
      <c r="AO115" s="155"/>
      <c r="AP115" s="154"/>
      <c r="AQ115" s="154"/>
      <c r="AR115" s="154"/>
      <c r="AS115" s="154"/>
      <c r="AT115" s="153"/>
      <c r="AU115" s="154"/>
      <c r="AV115" s="154"/>
      <c r="AW115" s="155"/>
      <c r="AX115" s="154"/>
      <c r="AY115" s="154"/>
      <c r="AZ115" s="154"/>
      <c r="BA115" s="154"/>
      <c r="BB115" s="153"/>
      <c r="BC115" s="154"/>
      <c r="BD115" s="154"/>
      <c r="BE115" s="155"/>
      <c r="BF115" s="154"/>
      <c r="BG115" s="154"/>
      <c r="BH115" s="154"/>
      <c r="BI115" s="154"/>
      <c r="BJ115" s="153"/>
      <c r="BK115" s="154"/>
      <c r="BL115" s="154"/>
      <c r="BM115" s="155"/>
      <c r="BN115" s="154"/>
      <c r="BO115" s="154"/>
      <c r="BP115" s="154"/>
      <c r="BQ115" s="154"/>
      <c r="BR115" s="153"/>
      <c r="BS115" s="154"/>
      <c r="BT115" s="154"/>
      <c r="BU115" s="155"/>
      <c r="BV115" s="154"/>
      <c r="BW115" s="154"/>
      <c r="BX115" s="154"/>
      <c r="BY115" s="154"/>
      <c r="BZ115" s="153"/>
      <c r="CA115" s="154"/>
      <c r="CB115" s="154"/>
      <c r="CC115" s="155"/>
      <c r="CD115" s="156">
        <f t="shared" ref="CD115:CK115" si="50">+CD109+CD111+CD112+CD113+CD114</f>
        <v>-12674</v>
      </c>
      <c r="CE115" s="156">
        <f t="shared" si="50"/>
        <v>-13931</v>
      </c>
      <c r="CF115" s="156">
        <f t="shared" si="50"/>
        <v>-13961</v>
      </c>
      <c r="CG115" s="156">
        <f t="shared" si="50"/>
        <v>-15394</v>
      </c>
      <c r="CH115" s="157">
        <f t="shared" si="50"/>
        <v>-14236</v>
      </c>
      <c r="CI115" s="156">
        <f t="shared" si="50"/>
        <v>-15774</v>
      </c>
      <c r="CJ115" s="156">
        <f t="shared" si="50"/>
        <v>-15938.546849785002</v>
      </c>
      <c r="CK115" s="339">
        <f t="shared" si="50"/>
        <v>-17694</v>
      </c>
      <c r="CL115" s="1110">
        <v>-17640</v>
      </c>
      <c r="CM115" s="1110">
        <v>-18409</v>
      </c>
      <c r="CN115" s="1110">
        <v>-17169</v>
      </c>
      <c r="CO115" s="928">
        <v>-18049</v>
      </c>
      <c r="CP115" s="1110">
        <v>-16071</v>
      </c>
      <c r="CQ115" s="1110">
        <v>-17310</v>
      </c>
      <c r="CR115" s="1110">
        <v>-16340</v>
      </c>
      <c r="CS115" s="928">
        <v>-17111</v>
      </c>
      <c r="CT115" s="1110">
        <f t="shared" ref="CT115:DC115" si="51">+CT109+CT111+CT112+CT113+CT114</f>
        <v>-17663</v>
      </c>
      <c r="CU115" s="1110">
        <f t="shared" si="51"/>
        <v>-19009</v>
      </c>
      <c r="CV115" s="1110">
        <f t="shared" si="51"/>
        <v>-19445</v>
      </c>
      <c r="CW115" s="928">
        <f t="shared" si="51"/>
        <v>-20589</v>
      </c>
      <c r="CX115" s="1110">
        <f t="shared" si="51"/>
        <v>-19430</v>
      </c>
      <c r="CY115" s="1110">
        <f t="shared" si="51"/>
        <v>-20049</v>
      </c>
      <c r="CZ115" s="1110">
        <f t="shared" si="51"/>
        <v>-19601</v>
      </c>
      <c r="DA115" s="928">
        <f t="shared" si="51"/>
        <v>-20121</v>
      </c>
      <c r="DB115" s="1110">
        <f t="shared" si="51"/>
        <v>-18283</v>
      </c>
      <c r="DC115" s="1110">
        <f t="shared" si="51"/>
        <v>-19796</v>
      </c>
      <c r="DD115" s="1110">
        <f>+DD109+DD111+DD112+DD113+DD114</f>
        <v>-20769</v>
      </c>
      <c r="DE115" s="1110">
        <f>+DE109+DE111+DE112+DE113+DE114</f>
        <v>-22710</v>
      </c>
      <c r="DF115" s="1113"/>
      <c r="DG115" s="1366"/>
      <c r="DH115" s="1366"/>
      <c r="DI115" s="1110"/>
    </row>
    <row r="116" spans="1:113" hidden="1" outlineLevel="2">
      <c r="A116" s="201" t="s">
        <v>50</v>
      </c>
      <c r="B116" s="137"/>
      <c r="C116" s="135"/>
      <c r="D116" s="135"/>
      <c r="E116" s="136"/>
      <c r="F116" s="137"/>
      <c r="G116" s="135"/>
      <c r="H116" s="135"/>
      <c r="I116" s="136"/>
      <c r="J116" s="135"/>
      <c r="K116" s="135"/>
      <c r="L116" s="135"/>
      <c r="M116" s="135"/>
      <c r="N116" s="137"/>
      <c r="O116" s="135"/>
      <c r="P116" s="135"/>
      <c r="Q116" s="136"/>
      <c r="R116" s="135"/>
      <c r="S116" s="135"/>
      <c r="T116" s="135"/>
      <c r="U116" s="135"/>
      <c r="V116" s="137"/>
      <c r="W116" s="135"/>
      <c r="X116" s="135"/>
      <c r="Y116" s="136"/>
      <c r="Z116" s="135"/>
      <c r="AA116" s="135"/>
      <c r="AB116" s="135"/>
      <c r="AC116" s="135"/>
      <c r="AD116" s="137"/>
      <c r="AE116" s="135"/>
      <c r="AF116" s="135"/>
      <c r="AG116" s="136"/>
      <c r="AH116" s="135"/>
      <c r="AI116" s="135"/>
      <c r="AJ116" s="135"/>
      <c r="AK116" s="135"/>
      <c r="AL116" s="137"/>
      <c r="AM116" s="135"/>
      <c r="AN116" s="135"/>
      <c r="AO116" s="136"/>
      <c r="AP116" s="135"/>
      <c r="AQ116" s="135"/>
      <c r="AR116" s="135"/>
      <c r="AS116" s="135"/>
      <c r="AT116" s="137"/>
      <c r="AU116" s="135"/>
      <c r="AV116" s="135"/>
      <c r="AW116" s="136"/>
      <c r="AX116" s="135"/>
      <c r="AY116" s="135"/>
      <c r="AZ116" s="135"/>
      <c r="BA116" s="135"/>
      <c r="BB116" s="137"/>
      <c r="BC116" s="135"/>
      <c r="BD116" s="135"/>
      <c r="BE116" s="136"/>
      <c r="BF116" s="135"/>
      <c r="BG116" s="135"/>
      <c r="BH116" s="135"/>
      <c r="BI116" s="135"/>
      <c r="BJ116" s="137"/>
      <c r="BK116" s="135"/>
      <c r="BL116" s="135"/>
      <c r="BM116" s="136"/>
      <c r="BN116" s="135"/>
      <c r="BO116" s="135"/>
      <c r="BP116" s="135"/>
      <c r="BQ116" s="135"/>
      <c r="BR116" s="137"/>
      <c r="BS116" s="135"/>
      <c r="BT116" s="135"/>
      <c r="BU116" s="136"/>
      <c r="BV116" s="135"/>
      <c r="BW116" s="135"/>
      <c r="BX116" s="135"/>
      <c r="BY116" s="135"/>
      <c r="BZ116" s="137"/>
      <c r="CA116" s="135"/>
      <c r="CB116" s="135"/>
      <c r="CC116" s="136"/>
      <c r="CD116" s="158"/>
      <c r="CE116" s="158"/>
      <c r="CF116" s="158"/>
      <c r="CG116" s="158"/>
      <c r="CH116" s="159"/>
      <c r="CI116" s="158"/>
      <c r="CJ116" s="99"/>
      <c r="CK116" s="340"/>
      <c r="CL116" s="1111"/>
      <c r="CM116" s="1111"/>
      <c r="CN116" s="1111"/>
      <c r="CO116" s="907"/>
      <c r="CP116" s="1111"/>
      <c r="CQ116" s="1111"/>
      <c r="CR116" s="1111"/>
      <c r="CS116" s="907"/>
      <c r="CT116" s="1111"/>
      <c r="CU116" s="1110"/>
      <c r="CV116" s="1110"/>
      <c r="CW116" s="907"/>
      <c r="CX116" s="1111"/>
      <c r="CY116" s="1236"/>
      <c r="CZ116" s="1236"/>
      <c r="DA116" s="907"/>
      <c r="DB116" s="1111"/>
      <c r="DC116" s="1111"/>
      <c r="DD116" s="1236"/>
      <c r="DE116" s="1236"/>
      <c r="DF116" s="1110"/>
      <c r="DG116" s="1367"/>
      <c r="DH116" s="1367"/>
      <c r="DI116" s="1236"/>
    </row>
    <row r="117" spans="1:113" hidden="1" outlineLevel="1" collapsed="1">
      <c r="A117" s="204" t="s">
        <v>51</v>
      </c>
      <c r="B117" s="143"/>
      <c r="C117" s="144"/>
      <c r="D117" s="144"/>
      <c r="E117" s="145"/>
      <c r="F117" s="143"/>
      <c r="G117" s="144"/>
      <c r="H117" s="144"/>
      <c r="I117" s="145"/>
      <c r="J117" s="144"/>
      <c r="K117" s="144"/>
      <c r="L117" s="144"/>
      <c r="M117" s="144"/>
      <c r="N117" s="143"/>
      <c r="O117" s="144"/>
      <c r="P117" s="144"/>
      <c r="Q117" s="145"/>
      <c r="R117" s="144"/>
      <c r="S117" s="144"/>
      <c r="T117" s="144"/>
      <c r="U117" s="144"/>
      <c r="V117" s="143"/>
      <c r="W117" s="144"/>
      <c r="X117" s="144"/>
      <c r="Y117" s="145"/>
      <c r="Z117" s="144"/>
      <c r="AA117" s="144"/>
      <c r="AB117" s="144"/>
      <c r="AC117" s="144"/>
      <c r="AD117" s="143"/>
      <c r="AE117" s="144"/>
      <c r="AF117" s="144"/>
      <c r="AG117" s="145"/>
      <c r="AH117" s="144"/>
      <c r="AI117" s="144"/>
      <c r="AJ117" s="144"/>
      <c r="AK117" s="144"/>
      <c r="AL117" s="143"/>
      <c r="AM117" s="144"/>
      <c r="AN117" s="144"/>
      <c r="AO117" s="145"/>
      <c r="AP117" s="144"/>
      <c r="AQ117" s="144"/>
      <c r="AR117" s="144"/>
      <c r="AS117" s="144"/>
      <c r="AT117" s="143"/>
      <c r="AU117" s="144"/>
      <c r="AV117" s="144"/>
      <c r="AW117" s="145"/>
      <c r="AX117" s="144"/>
      <c r="AY117" s="144"/>
      <c r="AZ117" s="144"/>
      <c r="BA117" s="144"/>
      <c r="BB117" s="143"/>
      <c r="BC117" s="144"/>
      <c r="BD117" s="144"/>
      <c r="BE117" s="145"/>
      <c r="BF117" s="144"/>
      <c r="BG117" s="144"/>
      <c r="BH117" s="144"/>
      <c r="BI117" s="144"/>
      <c r="BJ117" s="143"/>
      <c r="BK117" s="144"/>
      <c r="BL117" s="144"/>
      <c r="BM117" s="145"/>
      <c r="BN117" s="144"/>
      <c r="BO117" s="144"/>
      <c r="BP117" s="144"/>
      <c r="BQ117" s="144"/>
      <c r="BR117" s="143"/>
      <c r="BS117" s="144"/>
      <c r="BT117" s="144"/>
      <c r="BU117" s="145"/>
      <c r="BV117" s="144"/>
      <c r="BW117" s="144"/>
      <c r="BX117" s="144"/>
      <c r="BY117" s="144"/>
      <c r="BZ117" s="143"/>
      <c r="CA117" s="144"/>
      <c r="CB117" s="144"/>
      <c r="CC117" s="145"/>
      <c r="CD117" s="160"/>
      <c r="CE117" s="160"/>
      <c r="CF117" s="160"/>
      <c r="CG117" s="160"/>
      <c r="CH117" s="161"/>
      <c r="CI117" s="160"/>
      <c r="CJ117" s="220"/>
      <c r="CK117" s="341"/>
      <c r="CL117" s="1115"/>
      <c r="CM117" s="1115"/>
      <c r="CN117" s="1115"/>
      <c r="CO117" s="929"/>
      <c r="CP117" s="1115"/>
      <c r="CQ117" s="1115"/>
      <c r="CR117" s="1115"/>
      <c r="CS117" s="929"/>
      <c r="CT117" s="1115"/>
      <c r="CU117" s="1115"/>
      <c r="CV117" s="1115"/>
      <c r="CW117" s="929"/>
      <c r="CX117" s="1115"/>
      <c r="CY117" s="1115"/>
      <c r="CZ117" s="1115"/>
      <c r="DA117" s="929"/>
      <c r="DB117" s="1115"/>
      <c r="DC117" s="1115"/>
      <c r="DD117" s="1115"/>
      <c r="DE117" s="1115"/>
      <c r="DF117" s="1111"/>
      <c r="DG117" s="1368"/>
      <c r="DH117" s="1368"/>
      <c r="DI117" s="1111"/>
    </row>
    <row r="118" spans="1:113" hidden="1" outlineLevel="1">
      <c r="A118" s="201" t="s">
        <v>37</v>
      </c>
      <c r="B118" s="137"/>
      <c r="C118" s="135"/>
      <c r="D118" s="135"/>
      <c r="E118" s="136"/>
      <c r="F118" s="137"/>
      <c r="G118" s="135"/>
      <c r="H118" s="135"/>
      <c r="I118" s="136"/>
      <c r="J118" s="135"/>
      <c r="K118" s="135"/>
      <c r="L118" s="135"/>
      <c r="M118" s="135"/>
      <c r="N118" s="137"/>
      <c r="O118" s="135"/>
      <c r="P118" s="135"/>
      <c r="Q118" s="136"/>
      <c r="R118" s="135"/>
      <c r="S118" s="135"/>
      <c r="T118" s="135"/>
      <c r="U118" s="135"/>
      <c r="V118" s="137"/>
      <c r="W118" s="135"/>
      <c r="X118" s="135"/>
      <c r="Y118" s="136"/>
      <c r="Z118" s="135"/>
      <c r="AA118" s="135"/>
      <c r="AB118" s="135"/>
      <c r="AC118" s="135"/>
      <c r="AD118" s="137"/>
      <c r="AE118" s="135"/>
      <c r="AF118" s="135"/>
      <c r="AG118" s="136"/>
      <c r="AH118" s="135"/>
      <c r="AI118" s="135"/>
      <c r="AJ118" s="135"/>
      <c r="AK118" s="135"/>
      <c r="AL118" s="137"/>
      <c r="AM118" s="135"/>
      <c r="AN118" s="135"/>
      <c r="AO118" s="136"/>
      <c r="AP118" s="135"/>
      <c r="AQ118" s="135"/>
      <c r="AR118" s="135"/>
      <c r="AS118" s="135"/>
      <c r="AT118" s="137"/>
      <c r="AU118" s="135"/>
      <c r="AV118" s="135"/>
      <c r="AW118" s="136"/>
      <c r="AX118" s="135"/>
      <c r="AY118" s="135"/>
      <c r="AZ118" s="135"/>
      <c r="BA118" s="135"/>
      <c r="BB118" s="137"/>
      <c r="BC118" s="135"/>
      <c r="BD118" s="135"/>
      <c r="BE118" s="136"/>
      <c r="BF118" s="135"/>
      <c r="BG118" s="135"/>
      <c r="BH118" s="135"/>
      <c r="BI118" s="135"/>
      <c r="BJ118" s="137"/>
      <c r="BK118" s="135"/>
      <c r="BL118" s="135"/>
      <c r="BM118" s="136"/>
      <c r="BN118" s="135"/>
      <c r="BO118" s="135"/>
      <c r="BP118" s="135"/>
      <c r="BQ118" s="135"/>
      <c r="BR118" s="137"/>
      <c r="BS118" s="135"/>
      <c r="BT118" s="135"/>
      <c r="BU118" s="136"/>
      <c r="BV118" s="135"/>
      <c r="BW118" s="135"/>
      <c r="BX118" s="135"/>
      <c r="BY118" s="135"/>
      <c r="BZ118" s="137"/>
      <c r="CA118" s="135"/>
      <c r="CB118" s="135"/>
      <c r="CC118" s="136"/>
      <c r="CD118" s="162">
        <v>1422</v>
      </c>
      <c r="CE118" s="162">
        <v>1755</v>
      </c>
      <c r="CF118" s="162">
        <v>2030</v>
      </c>
      <c r="CG118" s="162">
        <v>2026</v>
      </c>
      <c r="CH118" s="163">
        <v>1701</v>
      </c>
      <c r="CI118" s="162">
        <v>1840</v>
      </c>
      <c r="CJ118" s="93">
        <v>1990</v>
      </c>
      <c r="CK118" s="342">
        <v>2061</v>
      </c>
      <c r="CL118" s="1116">
        <v>1730</v>
      </c>
      <c r="CM118" s="1116">
        <v>1769</v>
      </c>
      <c r="CN118" s="1116">
        <v>1912</v>
      </c>
      <c r="CO118" s="930">
        <v>2063</v>
      </c>
      <c r="CP118" s="1116">
        <v>1671</v>
      </c>
      <c r="CQ118" s="1116">
        <v>1834</v>
      </c>
      <c r="CR118" s="1116">
        <v>1826</v>
      </c>
      <c r="CS118" s="930">
        <v>1948</v>
      </c>
      <c r="CT118" s="1116">
        <v>1915</v>
      </c>
      <c r="CU118" s="1116">
        <v>2219</v>
      </c>
      <c r="CV118" s="1116">
        <v>2369</v>
      </c>
      <c r="CW118" s="930">
        <v>2471</v>
      </c>
      <c r="CX118" s="1116">
        <v>2392</v>
      </c>
      <c r="CY118" s="1116">
        <v>2603</v>
      </c>
      <c r="CZ118" s="1116">
        <v>2709</v>
      </c>
      <c r="DA118" s="930">
        <v>2620</v>
      </c>
      <c r="DB118" s="1116">
        <v>2296</v>
      </c>
      <c r="DC118" s="1116">
        <v>2700</v>
      </c>
      <c r="DD118" s="1116">
        <v>2905</v>
      </c>
      <c r="DE118" s="1116">
        <v>3274</v>
      </c>
      <c r="DF118" s="1111"/>
      <c r="DG118" s="1369"/>
      <c r="DH118" s="1369"/>
      <c r="DI118" s="1116"/>
    </row>
    <row r="119" spans="1:113" hidden="1" outlineLevel="1">
      <c r="A119" s="201" t="s">
        <v>38</v>
      </c>
      <c r="B119" s="137"/>
      <c r="C119" s="135"/>
      <c r="D119" s="135"/>
      <c r="E119" s="136"/>
      <c r="F119" s="137"/>
      <c r="G119" s="135"/>
      <c r="H119" s="135"/>
      <c r="I119" s="136"/>
      <c r="J119" s="135"/>
      <c r="K119" s="135"/>
      <c r="L119" s="135"/>
      <c r="M119" s="135"/>
      <c r="N119" s="137"/>
      <c r="O119" s="135"/>
      <c r="P119" s="135"/>
      <c r="Q119" s="136"/>
      <c r="R119" s="135"/>
      <c r="S119" s="135"/>
      <c r="T119" s="135"/>
      <c r="U119" s="135"/>
      <c r="V119" s="137"/>
      <c r="W119" s="135"/>
      <c r="X119" s="135"/>
      <c r="Y119" s="136"/>
      <c r="Z119" s="135"/>
      <c r="AA119" s="135"/>
      <c r="AB119" s="135"/>
      <c r="AC119" s="135"/>
      <c r="AD119" s="137"/>
      <c r="AE119" s="135"/>
      <c r="AF119" s="135"/>
      <c r="AG119" s="136"/>
      <c r="AH119" s="135"/>
      <c r="AI119" s="135"/>
      <c r="AJ119" s="135"/>
      <c r="AK119" s="135"/>
      <c r="AL119" s="137"/>
      <c r="AM119" s="135"/>
      <c r="AN119" s="135"/>
      <c r="AO119" s="136"/>
      <c r="AP119" s="135"/>
      <c r="AQ119" s="135"/>
      <c r="AR119" s="135"/>
      <c r="AS119" s="135"/>
      <c r="AT119" s="137"/>
      <c r="AU119" s="135"/>
      <c r="AV119" s="135"/>
      <c r="AW119" s="136"/>
      <c r="AX119" s="135"/>
      <c r="AY119" s="135"/>
      <c r="AZ119" s="135"/>
      <c r="BA119" s="135"/>
      <c r="BB119" s="137"/>
      <c r="BC119" s="135"/>
      <c r="BD119" s="135"/>
      <c r="BE119" s="136"/>
      <c r="BF119" s="135"/>
      <c r="BG119" s="135"/>
      <c r="BH119" s="135"/>
      <c r="BI119" s="135"/>
      <c r="BJ119" s="137"/>
      <c r="BK119" s="135"/>
      <c r="BL119" s="135"/>
      <c r="BM119" s="136"/>
      <c r="BN119" s="135"/>
      <c r="BO119" s="135"/>
      <c r="BP119" s="135"/>
      <c r="BQ119" s="135"/>
      <c r="BR119" s="137"/>
      <c r="BS119" s="135"/>
      <c r="BT119" s="135"/>
      <c r="BU119" s="136"/>
      <c r="BV119" s="135"/>
      <c r="BW119" s="135"/>
      <c r="BX119" s="135"/>
      <c r="BY119" s="135"/>
      <c r="BZ119" s="137"/>
      <c r="CA119" s="135"/>
      <c r="CB119" s="135"/>
      <c r="CC119" s="136"/>
      <c r="CD119" s="162">
        <v>243</v>
      </c>
      <c r="CE119" s="162">
        <v>289</v>
      </c>
      <c r="CF119" s="162">
        <v>317</v>
      </c>
      <c r="CG119" s="162">
        <v>413</v>
      </c>
      <c r="CH119" s="163">
        <v>401</v>
      </c>
      <c r="CI119" s="162">
        <v>392</v>
      </c>
      <c r="CJ119" s="93">
        <v>398</v>
      </c>
      <c r="CK119" s="342">
        <v>576</v>
      </c>
      <c r="CL119" s="1116">
        <v>593</v>
      </c>
      <c r="CM119" s="1116">
        <v>552</v>
      </c>
      <c r="CN119" s="1116">
        <v>480</v>
      </c>
      <c r="CO119" s="930">
        <v>533</v>
      </c>
      <c r="CP119" s="1116">
        <v>487</v>
      </c>
      <c r="CQ119" s="1116">
        <v>482</v>
      </c>
      <c r="CR119" s="1116">
        <v>548</v>
      </c>
      <c r="CS119" s="930">
        <v>621</v>
      </c>
      <c r="CT119" s="1116">
        <v>543</v>
      </c>
      <c r="CU119" s="1116">
        <v>595</v>
      </c>
      <c r="CV119" s="1116">
        <v>636</v>
      </c>
      <c r="CW119" s="930">
        <v>783</v>
      </c>
      <c r="CX119" s="1116">
        <v>770</v>
      </c>
      <c r="CY119" s="1116">
        <v>865</v>
      </c>
      <c r="CZ119" s="1116">
        <v>866</v>
      </c>
      <c r="DA119" s="930">
        <v>854</v>
      </c>
      <c r="DB119" s="1116">
        <v>737</v>
      </c>
      <c r="DC119" s="1116">
        <v>799</v>
      </c>
      <c r="DD119" s="1116">
        <v>897</v>
      </c>
      <c r="DE119" s="1116">
        <v>997</v>
      </c>
      <c r="DF119" s="1116"/>
      <c r="DG119" s="1369"/>
      <c r="DH119" s="1369"/>
      <c r="DI119" s="1116"/>
    </row>
    <row r="120" spans="1:113" hidden="1" outlineLevel="1">
      <c r="A120" s="201" t="s">
        <v>39</v>
      </c>
      <c r="B120" s="137"/>
      <c r="C120" s="135"/>
      <c r="D120" s="135"/>
      <c r="E120" s="136"/>
      <c r="F120" s="137"/>
      <c r="G120" s="135"/>
      <c r="H120" s="135"/>
      <c r="I120" s="136"/>
      <c r="J120" s="135"/>
      <c r="K120" s="135"/>
      <c r="L120" s="135"/>
      <c r="M120" s="135"/>
      <c r="N120" s="137"/>
      <c r="O120" s="135"/>
      <c r="P120" s="135"/>
      <c r="Q120" s="136"/>
      <c r="R120" s="135"/>
      <c r="S120" s="135"/>
      <c r="T120" s="135"/>
      <c r="U120" s="135"/>
      <c r="V120" s="137"/>
      <c r="W120" s="135"/>
      <c r="X120" s="135"/>
      <c r="Y120" s="136"/>
      <c r="Z120" s="135"/>
      <c r="AA120" s="135"/>
      <c r="AB120" s="135"/>
      <c r="AC120" s="135"/>
      <c r="AD120" s="137"/>
      <c r="AE120" s="135"/>
      <c r="AF120" s="135"/>
      <c r="AG120" s="136"/>
      <c r="AH120" s="135"/>
      <c r="AI120" s="135"/>
      <c r="AJ120" s="135"/>
      <c r="AK120" s="135"/>
      <c r="AL120" s="137"/>
      <c r="AM120" s="135"/>
      <c r="AN120" s="135"/>
      <c r="AO120" s="136"/>
      <c r="AP120" s="135"/>
      <c r="AQ120" s="135"/>
      <c r="AR120" s="135"/>
      <c r="AS120" s="135"/>
      <c r="AT120" s="137"/>
      <c r="AU120" s="135"/>
      <c r="AV120" s="135"/>
      <c r="AW120" s="136"/>
      <c r="AX120" s="135"/>
      <c r="AY120" s="135"/>
      <c r="AZ120" s="135"/>
      <c r="BA120" s="135"/>
      <c r="BB120" s="137"/>
      <c r="BC120" s="135"/>
      <c r="BD120" s="135"/>
      <c r="BE120" s="136"/>
      <c r="BF120" s="135"/>
      <c r="BG120" s="135"/>
      <c r="BH120" s="135"/>
      <c r="BI120" s="135"/>
      <c r="BJ120" s="137"/>
      <c r="BK120" s="135"/>
      <c r="BL120" s="135"/>
      <c r="BM120" s="136"/>
      <c r="BN120" s="135"/>
      <c r="BO120" s="135"/>
      <c r="BP120" s="135"/>
      <c r="BQ120" s="135"/>
      <c r="BR120" s="137"/>
      <c r="BS120" s="135"/>
      <c r="BT120" s="135"/>
      <c r="BU120" s="136"/>
      <c r="BV120" s="135"/>
      <c r="BW120" s="135"/>
      <c r="BX120" s="135"/>
      <c r="BY120" s="135"/>
      <c r="BZ120" s="137"/>
      <c r="CA120" s="135"/>
      <c r="CB120" s="135"/>
      <c r="CC120" s="136"/>
      <c r="CD120" s="162">
        <v>917</v>
      </c>
      <c r="CE120" s="162">
        <v>1171</v>
      </c>
      <c r="CF120" s="162">
        <v>1287</v>
      </c>
      <c r="CG120" s="162">
        <v>1544</v>
      </c>
      <c r="CH120" s="163">
        <v>1537</v>
      </c>
      <c r="CI120" s="162">
        <v>1641</v>
      </c>
      <c r="CJ120" s="93">
        <v>1959</v>
      </c>
      <c r="CK120" s="342">
        <v>2059</v>
      </c>
      <c r="CL120" s="1116">
        <v>2077</v>
      </c>
      <c r="CM120" s="1116">
        <v>2196</v>
      </c>
      <c r="CN120" s="1116">
        <v>2036</v>
      </c>
      <c r="CO120" s="930">
        <v>2026</v>
      </c>
      <c r="CP120" s="1116">
        <v>1771</v>
      </c>
      <c r="CQ120" s="1116">
        <v>1738</v>
      </c>
      <c r="CR120" s="1116">
        <v>1384</v>
      </c>
      <c r="CS120" s="930">
        <v>1190</v>
      </c>
      <c r="CT120" s="1116">
        <v>1071</v>
      </c>
      <c r="CU120" s="1116">
        <v>1155</v>
      </c>
      <c r="CV120" s="1116">
        <v>856</v>
      </c>
      <c r="CW120" s="930">
        <v>1225</v>
      </c>
      <c r="CX120" s="1116">
        <v>1276</v>
      </c>
      <c r="CY120" s="1116">
        <v>1258</v>
      </c>
      <c r="CZ120" s="1116">
        <v>1296</v>
      </c>
      <c r="DA120" s="930">
        <v>1163</v>
      </c>
      <c r="DB120" s="1116">
        <v>866</v>
      </c>
      <c r="DC120" s="1116">
        <v>1041</v>
      </c>
      <c r="DD120" s="1116">
        <v>1163</v>
      </c>
      <c r="DE120" s="1116">
        <v>1395</v>
      </c>
      <c r="DF120" s="1116"/>
      <c r="DG120" s="1369"/>
      <c r="DH120" s="1369"/>
      <c r="DI120" s="1116"/>
    </row>
    <row r="121" spans="1:113" hidden="1" outlineLevel="1">
      <c r="A121" s="201" t="s">
        <v>40</v>
      </c>
      <c r="B121" s="137"/>
      <c r="C121" s="135"/>
      <c r="D121" s="135"/>
      <c r="E121" s="136"/>
      <c r="F121" s="137"/>
      <c r="G121" s="135"/>
      <c r="H121" s="135"/>
      <c r="I121" s="136"/>
      <c r="J121" s="135"/>
      <c r="K121" s="135"/>
      <c r="L121" s="135"/>
      <c r="M121" s="135"/>
      <c r="N121" s="137"/>
      <c r="O121" s="135"/>
      <c r="P121" s="135"/>
      <c r="Q121" s="136"/>
      <c r="R121" s="135"/>
      <c r="S121" s="135"/>
      <c r="T121" s="135"/>
      <c r="U121" s="135"/>
      <c r="V121" s="137"/>
      <c r="W121" s="135"/>
      <c r="X121" s="135"/>
      <c r="Y121" s="136"/>
      <c r="Z121" s="135"/>
      <c r="AA121" s="135"/>
      <c r="AB121" s="135"/>
      <c r="AC121" s="135"/>
      <c r="AD121" s="137"/>
      <c r="AE121" s="135"/>
      <c r="AF121" s="135"/>
      <c r="AG121" s="136"/>
      <c r="AH121" s="135"/>
      <c r="AI121" s="135"/>
      <c r="AJ121" s="135"/>
      <c r="AK121" s="135"/>
      <c r="AL121" s="137"/>
      <c r="AM121" s="135"/>
      <c r="AN121" s="135"/>
      <c r="AO121" s="136"/>
      <c r="AP121" s="135"/>
      <c r="AQ121" s="135"/>
      <c r="AR121" s="135"/>
      <c r="AS121" s="135"/>
      <c r="AT121" s="137"/>
      <c r="AU121" s="135"/>
      <c r="AV121" s="135"/>
      <c r="AW121" s="136"/>
      <c r="AX121" s="135"/>
      <c r="AY121" s="135"/>
      <c r="AZ121" s="135"/>
      <c r="BA121" s="135"/>
      <c r="BB121" s="137"/>
      <c r="BC121" s="135"/>
      <c r="BD121" s="135"/>
      <c r="BE121" s="136"/>
      <c r="BF121" s="135"/>
      <c r="BG121" s="135"/>
      <c r="BH121" s="135"/>
      <c r="BI121" s="135"/>
      <c r="BJ121" s="137"/>
      <c r="BK121" s="135"/>
      <c r="BL121" s="135"/>
      <c r="BM121" s="136"/>
      <c r="BN121" s="135"/>
      <c r="BO121" s="135"/>
      <c r="BP121" s="135"/>
      <c r="BQ121" s="135"/>
      <c r="BR121" s="137"/>
      <c r="BS121" s="135"/>
      <c r="BT121" s="135"/>
      <c r="BU121" s="136"/>
      <c r="BV121" s="135"/>
      <c r="BW121" s="135"/>
      <c r="BX121" s="135"/>
      <c r="BY121" s="135"/>
      <c r="BZ121" s="137"/>
      <c r="CA121" s="135"/>
      <c r="CB121" s="135"/>
      <c r="CC121" s="136"/>
      <c r="CD121" s="142">
        <v>198</v>
      </c>
      <c r="CE121" s="142">
        <v>405</v>
      </c>
      <c r="CF121" s="142">
        <v>307</v>
      </c>
      <c r="CG121" s="142">
        <v>308</v>
      </c>
      <c r="CH121" s="164">
        <v>449</v>
      </c>
      <c r="CI121" s="142">
        <v>499</v>
      </c>
      <c r="CJ121" s="221">
        <v>390</v>
      </c>
      <c r="CK121" s="343">
        <v>122</v>
      </c>
      <c r="CL121" s="1117">
        <v>426</v>
      </c>
      <c r="CM121" s="1117">
        <v>621</v>
      </c>
      <c r="CN121" s="1117">
        <v>479</v>
      </c>
      <c r="CO121" s="931">
        <v>299</v>
      </c>
      <c r="CP121" s="1117">
        <v>384</v>
      </c>
      <c r="CQ121" s="1117">
        <v>511</v>
      </c>
      <c r="CR121" s="1117">
        <v>454</v>
      </c>
      <c r="CS121" s="931">
        <v>384</v>
      </c>
      <c r="CT121" s="1117">
        <v>406</v>
      </c>
      <c r="CU121" s="1117">
        <v>545</v>
      </c>
      <c r="CV121" s="1117">
        <v>422</v>
      </c>
      <c r="CW121" s="931">
        <v>395</v>
      </c>
      <c r="CX121" s="1116">
        <v>458</v>
      </c>
      <c r="CY121" s="1116">
        <v>427</v>
      </c>
      <c r="CZ121" s="1116">
        <v>546</v>
      </c>
      <c r="DA121" s="931">
        <v>452</v>
      </c>
      <c r="DB121" s="1116">
        <v>408</v>
      </c>
      <c r="DC121" s="1116">
        <v>484</v>
      </c>
      <c r="DD121" s="1116">
        <v>449</v>
      </c>
      <c r="DE121" s="1116">
        <v>428</v>
      </c>
      <c r="DF121" s="1116"/>
      <c r="DG121" s="1369"/>
      <c r="DH121" s="1369"/>
      <c r="DI121" s="1116"/>
    </row>
    <row r="122" spans="1:113" hidden="1" outlineLevel="1">
      <c r="A122" s="201" t="s">
        <v>52</v>
      </c>
      <c r="B122" s="137"/>
      <c r="C122" s="135"/>
      <c r="D122" s="135"/>
      <c r="E122" s="136"/>
      <c r="F122" s="137"/>
      <c r="G122" s="135"/>
      <c r="H122" s="135"/>
      <c r="I122" s="136"/>
      <c r="J122" s="135"/>
      <c r="K122" s="135"/>
      <c r="L122" s="135"/>
      <c r="M122" s="135"/>
      <c r="N122" s="137"/>
      <c r="O122" s="135"/>
      <c r="P122" s="135"/>
      <c r="Q122" s="136"/>
      <c r="R122" s="135"/>
      <c r="S122" s="135"/>
      <c r="T122" s="135"/>
      <c r="U122" s="135"/>
      <c r="V122" s="137"/>
      <c r="W122" s="135"/>
      <c r="X122" s="135"/>
      <c r="Y122" s="136"/>
      <c r="Z122" s="135"/>
      <c r="AA122" s="135"/>
      <c r="AB122" s="135"/>
      <c r="AC122" s="135"/>
      <c r="AD122" s="137"/>
      <c r="AE122" s="135"/>
      <c r="AF122" s="135"/>
      <c r="AG122" s="136"/>
      <c r="AH122" s="135"/>
      <c r="AI122" s="135"/>
      <c r="AJ122" s="135"/>
      <c r="AK122" s="135"/>
      <c r="AL122" s="137"/>
      <c r="AM122" s="135"/>
      <c r="AN122" s="135"/>
      <c r="AO122" s="136"/>
      <c r="AP122" s="135"/>
      <c r="AQ122" s="135"/>
      <c r="AR122" s="135"/>
      <c r="AS122" s="135"/>
      <c r="AT122" s="137"/>
      <c r="AU122" s="135"/>
      <c r="AV122" s="135"/>
      <c r="AW122" s="136"/>
      <c r="AX122" s="135"/>
      <c r="AY122" s="135"/>
      <c r="AZ122" s="135"/>
      <c r="BA122" s="135"/>
      <c r="BB122" s="137"/>
      <c r="BC122" s="135"/>
      <c r="BD122" s="135"/>
      <c r="BE122" s="136"/>
      <c r="BF122" s="135"/>
      <c r="BG122" s="135"/>
      <c r="BH122" s="135"/>
      <c r="BI122" s="135"/>
      <c r="BJ122" s="137"/>
      <c r="BK122" s="135"/>
      <c r="BL122" s="135"/>
      <c r="BM122" s="136"/>
      <c r="BN122" s="135"/>
      <c r="BO122" s="135"/>
      <c r="BP122" s="135"/>
      <c r="BQ122" s="135"/>
      <c r="BR122" s="137"/>
      <c r="BS122" s="135"/>
      <c r="BT122" s="135"/>
      <c r="BU122" s="136"/>
      <c r="BV122" s="135"/>
      <c r="BW122" s="135"/>
      <c r="BX122" s="135"/>
      <c r="BY122" s="135"/>
      <c r="BZ122" s="137"/>
      <c r="CA122" s="135"/>
      <c r="CB122" s="135"/>
      <c r="CC122" s="136"/>
      <c r="CD122" s="162">
        <v>-153</v>
      </c>
      <c r="CE122" s="162">
        <v>-121</v>
      </c>
      <c r="CF122" s="162">
        <v>-159</v>
      </c>
      <c r="CG122" s="162">
        <v>-284</v>
      </c>
      <c r="CH122" s="163">
        <v>-101</v>
      </c>
      <c r="CI122" s="162">
        <v>-195</v>
      </c>
      <c r="CJ122" s="93">
        <v>63</v>
      </c>
      <c r="CK122" s="342">
        <v>-222</v>
      </c>
      <c r="CL122" s="1116">
        <v>-212</v>
      </c>
      <c r="CM122" s="1116">
        <v>-110</v>
      </c>
      <c r="CN122" s="1116">
        <v>18</v>
      </c>
      <c r="CO122" s="930">
        <v>-222</v>
      </c>
      <c r="CP122" s="1116">
        <v>-157</v>
      </c>
      <c r="CQ122" s="1116">
        <v>-32</v>
      </c>
      <c r="CR122" s="1116">
        <v>0</v>
      </c>
      <c r="CS122" s="930">
        <v>12</v>
      </c>
      <c r="CT122" s="1116">
        <v>-175</v>
      </c>
      <c r="CU122" s="1116">
        <v>-175</v>
      </c>
      <c r="CV122" s="1116">
        <v>-138</v>
      </c>
      <c r="CW122" s="930">
        <v>-103</v>
      </c>
      <c r="CX122" s="1116">
        <v>-369</v>
      </c>
      <c r="CY122" s="1116">
        <v>-111</v>
      </c>
      <c r="CZ122" s="1116">
        <v>-96</v>
      </c>
      <c r="DA122" s="930">
        <v>-207</v>
      </c>
      <c r="DB122" s="1116">
        <v>-137</v>
      </c>
      <c r="DC122" s="1116">
        <v>-255</v>
      </c>
      <c r="DD122" s="1116">
        <v>-340</v>
      </c>
      <c r="DE122" s="1116">
        <v>-309</v>
      </c>
      <c r="DF122" s="1117"/>
      <c r="DG122" s="1369"/>
      <c r="DH122" s="1369"/>
      <c r="DI122" s="1116"/>
    </row>
    <row r="123" spans="1:113" ht="15.75" hidden="1" customHeight="1" outlineLevel="1">
      <c r="A123" s="202" t="s">
        <v>53</v>
      </c>
      <c r="B123" s="143"/>
      <c r="C123" s="144"/>
      <c r="D123" s="144"/>
      <c r="E123" s="145"/>
      <c r="F123" s="143"/>
      <c r="G123" s="144"/>
      <c r="H123" s="144"/>
      <c r="I123" s="145"/>
      <c r="J123" s="144"/>
      <c r="K123" s="144"/>
      <c r="L123" s="144"/>
      <c r="M123" s="144"/>
      <c r="N123" s="143"/>
      <c r="O123" s="144"/>
      <c r="P123" s="144"/>
      <c r="Q123" s="145"/>
      <c r="R123" s="144"/>
      <c r="S123" s="144"/>
      <c r="T123" s="144"/>
      <c r="U123" s="144"/>
      <c r="V123" s="143"/>
      <c r="W123" s="144"/>
      <c r="X123" s="144"/>
      <c r="Y123" s="145"/>
      <c r="Z123" s="144"/>
      <c r="AA123" s="144"/>
      <c r="AB123" s="144"/>
      <c r="AC123" s="144"/>
      <c r="AD123" s="143"/>
      <c r="AE123" s="144"/>
      <c r="AF123" s="144"/>
      <c r="AG123" s="145"/>
      <c r="AH123" s="144"/>
      <c r="AI123" s="144"/>
      <c r="AJ123" s="144"/>
      <c r="AK123" s="144"/>
      <c r="AL123" s="143"/>
      <c r="AM123" s="144"/>
      <c r="AN123" s="144"/>
      <c r="AO123" s="145"/>
      <c r="AP123" s="144"/>
      <c r="AQ123" s="144"/>
      <c r="AR123" s="144"/>
      <c r="AS123" s="144"/>
      <c r="AT123" s="143"/>
      <c r="AU123" s="144"/>
      <c r="AV123" s="144"/>
      <c r="AW123" s="145"/>
      <c r="AX123" s="144"/>
      <c r="AY123" s="144"/>
      <c r="AZ123" s="144"/>
      <c r="BA123" s="144"/>
      <c r="BB123" s="143"/>
      <c r="BC123" s="144"/>
      <c r="BD123" s="144"/>
      <c r="BE123" s="145"/>
      <c r="BF123" s="144"/>
      <c r="BG123" s="144"/>
      <c r="BH123" s="144"/>
      <c r="BI123" s="144"/>
      <c r="BJ123" s="143"/>
      <c r="BK123" s="144"/>
      <c r="BL123" s="144"/>
      <c r="BM123" s="145"/>
      <c r="BN123" s="144"/>
      <c r="BO123" s="144"/>
      <c r="BP123" s="144"/>
      <c r="BQ123" s="144"/>
      <c r="BR123" s="143"/>
      <c r="BS123" s="144"/>
      <c r="BT123" s="144"/>
      <c r="BU123" s="145"/>
      <c r="BV123" s="144"/>
      <c r="BW123" s="144"/>
      <c r="BX123" s="144"/>
      <c r="BY123" s="144"/>
      <c r="BZ123" s="143"/>
      <c r="CA123" s="144"/>
      <c r="CB123" s="144"/>
      <c r="CC123" s="145"/>
      <c r="CD123" s="146"/>
      <c r="CE123" s="146"/>
      <c r="CF123" s="146"/>
      <c r="CG123" s="146"/>
      <c r="CH123" s="147"/>
      <c r="CI123" s="146"/>
      <c r="CJ123" s="217"/>
      <c r="CK123" s="336"/>
      <c r="CL123" s="1118"/>
      <c r="CM123" s="1118"/>
      <c r="CN123" s="1118"/>
      <c r="CO123" s="932"/>
      <c r="CP123" s="1118"/>
      <c r="CQ123" s="1118"/>
      <c r="CR123" s="1118"/>
      <c r="CS123" s="932"/>
      <c r="CT123" s="1118"/>
      <c r="CU123" s="1118"/>
      <c r="CV123" s="1118"/>
      <c r="CW123" s="932"/>
      <c r="CX123" s="1118"/>
      <c r="CY123" s="1118"/>
      <c r="CZ123" s="1118"/>
      <c r="DA123" s="932"/>
      <c r="DB123" s="1118"/>
      <c r="DC123" s="1118"/>
      <c r="DD123" s="1118"/>
      <c r="DE123" s="1118"/>
      <c r="DF123" s="1116"/>
      <c r="DG123" s="1370"/>
      <c r="DH123" s="1370"/>
      <c r="DI123" s="1113"/>
    </row>
    <row r="124" spans="1:113" s="17" customFormat="1" hidden="1" outlineLevel="1">
      <c r="A124" s="200" t="s">
        <v>51</v>
      </c>
      <c r="B124" s="148"/>
      <c r="C124" s="149"/>
      <c r="D124" s="149"/>
      <c r="E124" s="150"/>
      <c r="F124" s="148"/>
      <c r="G124" s="149"/>
      <c r="H124" s="149"/>
      <c r="I124" s="150"/>
      <c r="J124" s="149"/>
      <c r="K124" s="149"/>
      <c r="L124" s="149"/>
      <c r="M124" s="149"/>
      <c r="N124" s="148"/>
      <c r="O124" s="149"/>
      <c r="P124" s="149"/>
      <c r="Q124" s="150"/>
      <c r="R124" s="149"/>
      <c r="S124" s="149"/>
      <c r="T124" s="149"/>
      <c r="U124" s="149"/>
      <c r="V124" s="148"/>
      <c r="W124" s="149"/>
      <c r="X124" s="149"/>
      <c r="Y124" s="150"/>
      <c r="Z124" s="149"/>
      <c r="AA124" s="149"/>
      <c r="AB124" s="149"/>
      <c r="AC124" s="149"/>
      <c r="AD124" s="148"/>
      <c r="AE124" s="149"/>
      <c r="AF124" s="149"/>
      <c r="AG124" s="150"/>
      <c r="AH124" s="149"/>
      <c r="AI124" s="149"/>
      <c r="AJ124" s="149"/>
      <c r="AK124" s="149"/>
      <c r="AL124" s="148"/>
      <c r="AM124" s="149"/>
      <c r="AN124" s="149"/>
      <c r="AO124" s="150"/>
      <c r="AP124" s="149"/>
      <c r="AQ124" s="149"/>
      <c r="AR124" s="149"/>
      <c r="AS124" s="149"/>
      <c r="AT124" s="148"/>
      <c r="AU124" s="149"/>
      <c r="AV124" s="149"/>
      <c r="AW124" s="150"/>
      <c r="AX124" s="149"/>
      <c r="AY124" s="149"/>
      <c r="AZ124" s="149"/>
      <c r="BA124" s="149"/>
      <c r="BB124" s="148"/>
      <c r="BC124" s="149"/>
      <c r="BD124" s="149"/>
      <c r="BE124" s="150"/>
      <c r="BF124" s="149"/>
      <c r="BG124" s="149"/>
      <c r="BH124" s="149"/>
      <c r="BI124" s="149"/>
      <c r="BJ124" s="148"/>
      <c r="BK124" s="149"/>
      <c r="BL124" s="149"/>
      <c r="BM124" s="150"/>
      <c r="BN124" s="149"/>
      <c r="BO124" s="149"/>
      <c r="BP124" s="149"/>
      <c r="BQ124" s="149"/>
      <c r="BR124" s="148"/>
      <c r="BS124" s="149"/>
      <c r="BT124" s="149"/>
      <c r="BU124" s="150"/>
      <c r="BV124" s="149"/>
      <c r="BW124" s="149"/>
      <c r="BX124" s="149"/>
      <c r="BY124" s="149"/>
      <c r="BZ124" s="148"/>
      <c r="CA124" s="149"/>
      <c r="CB124" s="149"/>
      <c r="CC124" s="150"/>
      <c r="CD124" s="165">
        <f t="shared" ref="CD124:CK124" si="52">SUM(CD118:CD123)</f>
        <v>2627</v>
      </c>
      <c r="CE124" s="165">
        <f t="shared" si="52"/>
        <v>3499</v>
      </c>
      <c r="CF124" s="165">
        <f t="shared" si="52"/>
        <v>3782</v>
      </c>
      <c r="CG124" s="165">
        <f t="shared" si="52"/>
        <v>4007</v>
      </c>
      <c r="CH124" s="166">
        <f t="shared" si="52"/>
        <v>3987</v>
      </c>
      <c r="CI124" s="165">
        <f t="shared" si="52"/>
        <v>4177</v>
      </c>
      <c r="CJ124" s="165">
        <f t="shared" si="52"/>
        <v>4800</v>
      </c>
      <c r="CK124" s="344">
        <f t="shared" si="52"/>
        <v>4596</v>
      </c>
      <c r="CL124" s="1119">
        <v>4614</v>
      </c>
      <c r="CM124" s="1119">
        <v>5028</v>
      </c>
      <c r="CN124" s="1119">
        <v>4925</v>
      </c>
      <c r="CO124" s="933">
        <v>4699</v>
      </c>
      <c r="CP124" s="1119">
        <v>4156</v>
      </c>
      <c r="CQ124" s="1119">
        <v>4533</v>
      </c>
      <c r="CR124" s="1119">
        <v>4212</v>
      </c>
      <c r="CS124" s="933">
        <v>4155</v>
      </c>
      <c r="CT124" s="1119">
        <f t="shared" ref="CT124:DA124" si="53">SUM(CT118:CT123)</f>
        <v>3760</v>
      </c>
      <c r="CU124" s="1119">
        <f t="shared" si="53"/>
        <v>4339</v>
      </c>
      <c r="CV124" s="1119">
        <f t="shared" si="53"/>
        <v>4145</v>
      </c>
      <c r="CW124" s="933">
        <f t="shared" si="53"/>
        <v>4771</v>
      </c>
      <c r="CX124" s="1119">
        <f t="shared" si="53"/>
        <v>4527</v>
      </c>
      <c r="CY124" s="1119">
        <f t="shared" si="53"/>
        <v>5042</v>
      </c>
      <c r="CZ124" s="1119">
        <f t="shared" si="53"/>
        <v>5321</v>
      </c>
      <c r="DA124" s="933">
        <f t="shared" si="53"/>
        <v>4882</v>
      </c>
      <c r="DB124" s="1119">
        <f>SUM(DB118:DB123)</f>
        <v>4170</v>
      </c>
      <c r="DC124" s="1119">
        <f>SUM(DC118:DC123)</f>
        <v>4769</v>
      </c>
      <c r="DD124" s="1119">
        <f>SUM(DD118:DD123)</f>
        <v>5074</v>
      </c>
      <c r="DE124" s="1119">
        <f>SUM(DE118:DE123)</f>
        <v>5785</v>
      </c>
      <c r="DF124" s="1113"/>
      <c r="DG124" s="1371"/>
      <c r="DH124" s="1371"/>
      <c r="DI124" s="1119"/>
    </row>
    <row r="125" spans="1:113" hidden="1" outlineLevel="1">
      <c r="A125" s="201"/>
      <c r="B125" s="137"/>
      <c r="C125" s="135"/>
      <c r="D125" s="135"/>
      <c r="E125" s="136"/>
      <c r="F125" s="137"/>
      <c r="G125" s="135"/>
      <c r="H125" s="135"/>
      <c r="I125" s="136"/>
      <c r="J125" s="135"/>
      <c r="K125" s="135"/>
      <c r="L125" s="135"/>
      <c r="M125" s="135"/>
      <c r="N125" s="137"/>
      <c r="O125" s="135"/>
      <c r="P125" s="135"/>
      <c r="Q125" s="136"/>
      <c r="R125" s="135"/>
      <c r="S125" s="135"/>
      <c r="T125" s="135"/>
      <c r="U125" s="135"/>
      <c r="V125" s="137"/>
      <c r="W125" s="135"/>
      <c r="X125" s="135"/>
      <c r="Y125" s="136"/>
      <c r="Z125" s="135"/>
      <c r="AA125" s="135"/>
      <c r="AB125" s="135"/>
      <c r="AC125" s="135"/>
      <c r="AD125" s="137"/>
      <c r="AE125" s="135"/>
      <c r="AF125" s="135"/>
      <c r="AG125" s="136"/>
      <c r="AH125" s="135"/>
      <c r="AI125" s="135"/>
      <c r="AJ125" s="135"/>
      <c r="AK125" s="135"/>
      <c r="AL125" s="137"/>
      <c r="AM125" s="135"/>
      <c r="AN125" s="135"/>
      <c r="AO125" s="136"/>
      <c r="AP125" s="135"/>
      <c r="AQ125" s="135"/>
      <c r="AR125" s="135"/>
      <c r="AS125" s="135"/>
      <c r="AT125" s="137"/>
      <c r="AU125" s="135"/>
      <c r="AV125" s="135"/>
      <c r="AW125" s="136"/>
      <c r="AX125" s="135"/>
      <c r="AY125" s="135"/>
      <c r="AZ125" s="135"/>
      <c r="BA125" s="135"/>
      <c r="BB125" s="137"/>
      <c r="BC125" s="135"/>
      <c r="BD125" s="135"/>
      <c r="BE125" s="136"/>
      <c r="BF125" s="135"/>
      <c r="BG125" s="135"/>
      <c r="BH125" s="135"/>
      <c r="BI125" s="135"/>
      <c r="BJ125" s="137"/>
      <c r="BK125" s="135"/>
      <c r="BL125" s="135"/>
      <c r="BM125" s="136"/>
      <c r="BN125" s="135"/>
      <c r="BO125" s="135"/>
      <c r="BP125" s="135"/>
      <c r="BQ125" s="135"/>
      <c r="BR125" s="137"/>
      <c r="BS125" s="135"/>
      <c r="BT125" s="135"/>
      <c r="BU125" s="136"/>
      <c r="BV125" s="135"/>
      <c r="BW125" s="135"/>
      <c r="BX125" s="135"/>
      <c r="BY125" s="135"/>
      <c r="BZ125" s="137"/>
      <c r="CA125" s="135"/>
      <c r="CB125" s="135"/>
      <c r="CC125" s="136"/>
      <c r="CD125" s="138"/>
      <c r="CE125" s="138"/>
      <c r="CF125" s="138"/>
      <c r="CG125" s="138"/>
      <c r="CH125" s="139"/>
      <c r="CI125" s="138"/>
      <c r="CJ125" s="193"/>
      <c r="CK125" s="334"/>
      <c r="CL125" s="1097"/>
      <c r="CM125" s="1097"/>
      <c r="CN125" s="1097"/>
      <c r="CO125" s="888"/>
      <c r="CP125" s="1097"/>
      <c r="CQ125" s="1097"/>
      <c r="CR125" s="1097"/>
      <c r="CS125" s="888"/>
      <c r="CT125" s="1097"/>
      <c r="CU125" s="1097"/>
      <c r="CV125" s="1097"/>
      <c r="CW125" s="888"/>
      <c r="CX125" s="1097"/>
      <c r="CY125" s="1097"/>
      <c r="CZ125" s="1097"/>
      <c r="DA125" s="888"/>
      <c r="DB125" s="1097"/>
      <c r="DC125" s="1097"/>
      <c r="DD125" s="1097"/>
      <c r="DE125" s="1097"/>
      <c r="DF125" s="1119"/>
      <c r="DG125" s="1372"/>
      <c r="DH125" s="1372"/>
      <c r="DI125" s="1097"/>
    </row>
    <row r="126" spans="1:113" hidden="1" outlineLevel="1">
      <c r="A126" s="205" t="s">
        <v>54</v>
      </c>
      <c r="B126" s="143"/>
      <c r="C126" s="144"/>
      <c r="D126" s="144"/>
      <c r="E126" s="145"/>
      <c r="F126" s="143"/>
      <c r="G126" s="144"/>
      <c r="H126" s="144"/>
      <c r="I126" s="145"/>
      <c r="J126" s="144"/>
      <c r="K126" s="144"/>
      <c r="L126" s="144"/>
      <c r="M126" s="144"/>
      <c r="N126" s="143"/>
      <c r="O126" s="144"/>
      <c r="P126" s="144"/>
      <c r="Q126" s="145"/>
      <c r="R126" s="144"/>
      <c r="S126" s="144"/>
      <c r="T126" s="144"/>
      <c r="U126" s="144"/>
      <c r="V126" s="143"/>
      <c r="W126" s="144"/>
      <c r="X126" s="144"/>
      <c r="Y126" s="145"/>
      <c r="Z126" s="144"/>
      <c r="AA126" s="144"/>
      <c r="AB126" s="144"/>
      <c r="AC126" s="144"/>
      <c r="AD126" s="143"/>
      <c r="AE126" s="144"/>
      <c r="AF126" s="144"/>
      <c r="AG126" s="145"/>
      <c r="AH126" s="144"/>
      <c r="AI126" s="144"/>
      <c r="AJ126" s="144"/>
      <c r="AK126" s="144"/>
      <c r="AL126" s="143"/>
      <c r="AM126" s="144"/>
      <c r="AN126" s="144"/>
      <c r="AO126" s="145"/>
      <c r="AP126" s="144"/>
      <c r="AQ126" s="144"/>
      <c r="AR126" s="144"/>
      <c r="AS126" s="144"/>
      <c r="AT126" s="143"/>
      <c r="AU126" s="144"/>
      <c r="AV126" s="144"/>
      <c r="AW126" s="145"/>
      <c r="AX126" s="144"/>
      <c r="AY126" s="144"/>
      <c r="AZ126" s="144"/>
      <c r="BA126" s="144"/>
      <c r="BB126" s="143"/>
      <c r="BC126" s="144"/>
      <c r="BD126" s="144"/>
      <c r="BE126" s="145"/>
      <c r="BF126" s="144"/>
      <c r="BG126" s="144"/>
      <c r="BH126" s="144"/>
      <c r="BI126" s="144"/>
      <c r="BJ126" s="143"/>
      <c r="BK126" s="144"/>
      <c r="BL126" s="144"/>
      <c r="BM126" s="145"/>
      <c r="BN126" s="144"/>
      <c r="BO126" s="144"/>
      <c r="BP126" s="144"/>
      <c r="BQ126" s="144"/>
      <c r="BR126" s="143"/>
      <c r="BS126" s="144"/>
      <c r="BT126" s="144"/>
      <c r="BU126" s="145"/>
      <c r="BV126" s="144"/>
      <c r="BW126" s="144"/>
      <c r="BX126" s="144"/>
      <c r="BY126" s="144"/>
      <c r="BZ126" s="143"/>
      <c r="CA126" s="144"/>
      <c r="CB126" s="144"/>
      <c r="CC126" s="145"/>
      <c r="CD126" s="167"/>
      <c r="CE126" s="167"/>
      <c r="CF126" s="167"/>
      <c r="CG126" s="167"/>
      <c r="CH126" s="168"/>
      <c r="CI126" s="167"/>
      <c r="CJ126" s="222"/>
      <c r="CK126" s="345"/>
      <c r="CL126" s="1120"/>
      <c r="CM126" s="1120"/>
      <c r="CN126" s="1120"/>
      <c r="CO126" s="934"/>
      <c r="CP126" s="1120"/>
      <c r="CQ126" s="1120"/>
      <c r="CR126" s="1120"/>
      <c r="CS126" s="934"/>
      <c r="CT126" s="1120"/>
      <c r="CU126" s="1120"/>
      <c r="CV126" s="1120"/>
      <c r="CW126" s="934"/>
      <c r="CX126" s="1120"/>
      <c r="CY126" s="1120"/>
      <c r="CZ126" s="1120"/>
      <c r="DA126" s="934"/>
      <c r="DB126" s="1120"/>
      <c r="DC126" s="1120"/>
      <c r="DD126" s="1120"/>
      <c r="DE126" s="1120"/>
      <c r="DF126" s="1097"/>
      <c r="DG126" s="1373"/>
      <c r="DH126" s="1373"/>
      <c r="DI126" s="1114"/>
    </row>
    <row r="127" spans="1:113" hidden="1" outlineLevel="1">
      <c r="A127" s="201" t="s">
        <v>37</v>
      </c>
      <c r="B127" s="137"/>
      <c r="C127" s="135"/>
      <c r="D127" s="135"/>
      <c r="E127" s="136"/>
      <c r="F127" s="137"/>
      <c r="G127" s="135"/>
      <c r="H127" s="135"/>
      <c r="I127" s="136"/>
      <c r="J127" s="135"/>
      <c r="K127" s="135"/>
      <c r="L127" s="135"/>
      <c r="M127" s="135"/>
      <c r="N127" s="137"/>
      <c r="O127" s="135"/>
      <c r="P127" s="135"/>
      <c r="Q127" s="136"/>
      <c r="R127" s="135"/>
      <c r="S127" s="135"/>
      <c r="T127" s="135"/>
      <c r="U127" s="135"/>
      <c r="V127" s="137"/>
      <c r="W127" s="135"/>
      <c r="X127" s="135"/>
      <c r="Y127" s="136"/>
      <c r="Z127" s="135"/>
      <c r="AA127" s="135"/>
      <c r="AB127" s="135"/>
      <c r="AC127" s="135"/>
      <c r="AD127" s="137"/>
      <c r="AE127" s="135"/>
      <c r="AF127" s="135"/>
      <c r="AG127" s="136"/>
      <c r="AH127" s="135"/>
      <c r="AI127" s="135"/>
      <c r="AJ127" s="135"/>
      <c r="AK127" s="135"/>
      <c r="AL127" s="137"/>
      <c r="AM127" s="135"/>
      <c r="AN127" s="135"/>
      <c r="AO127" s="136"/>
      <c r="AP127" s="135"/>
      <c r="AQ127" s="135"/>
      <c r="AR127" s="135"/>
      <c r="AS127" s="135"/>
      <c r="AT127" s="137"/>
      <c r="AU127" s="135"/>
      <c r="AV127" s="135"/>
      <c r="AW127" s="136"/>
      <c r="AX127" s="135"/>
      <c r="AY127" s="135"/>
      <c r="AZ127" s="135"/>
      <c r="BA127" s="135"/>
      <c r="BB127" s="137"/>
      <c r="BC127" s="135"/>
      <c r="BD127" s="135"/>
      <c r="BE127" s="136"/>
      <c r="BF127" s="135"/>
      <c r="BG127" s="135"/>
      <c r="BH127" s="135"/>
      <c r="BI127" s="135"/>
      <c r="BJ127" s="137"/>
      <c r="BK127" s="135"/>
      <c r="BL127" s="135"/>
      <c r="BM127" s="136"/>
      <c r="BN127" s="135"/>
      <c r="BO127" s="135"/>
      <c r="BP127" s="135"/>
      <c r="BQ127" s="135"/>
      <c r="BR127" s="137"/>
      <c r="BS127" s="135"/>
      <c r="BT127" s="135"/>
      <c r="BU127" s="136"/>
      <c r="BV127" s="135"/>
      <c r="BW127" s="135"/>
      <c r="BX127" s="135"/>
      <c r="BY127" s="135"/>
      <c r="BZ127" s="137"/>
      <c r="CA127" s="135"/>
      <c r="CB127" s="135"/>
      <c r="CC127" s="136"/>
      <c r="CD127" s="169">
        <f t="shared" ref="CD127:CK127" si="54">+CD118/CD103</f>
        <v>0.21473874962247055</v>
      </c>
      <c r="CE127" s="169">
        <f t="shared" si="54"/>
        <v>0.23735461184744389</v>
      </c>
      <c r="CF127" s="169">
        <f t="shared" si="54"/>
        <v>0.26717557251908397</v>
      </c>
      <c r="CG127" s="169">
        <f t="shared" si="54"/>
        <v>0.2489249293525003</v>
      </c>
      <c r="CH127" s="170">
        <f t="shared" si="54"/>
        <v>0.24338245814851911</v>
      </c>
      <c r="CI127" s="169">
        <f t="shared" si="54"/>
        <v>0.23970818134445024</v>
      </c>
      <c r="CJ127" s="169">
        <f t="shared" si="54"/>
        <v>0.24080348499515972</v>
      </c>
      <c r="CK127" s="346">
        <f t="shared" si="54"/>
        <v>0.23338240289887896</v>
      </c>
      <c r="CL127" s="1121">
        <v>0.22015780096716722</v>
      </c>
      <c r="CM127" s="1121">
        <v>0.21620630652652165</v>
      </c>
      <c r="CN127" s="1121">
        <v>0.23669225055706858</v>
      </c>
      <c r="CO127" s="935">
        <v>0.23968862553735332</v>
      </c>
      <c r="CP127" s="1121">
        <v>0.22633075985371801</v>
      </c>
      <c r="CQ127" s="1121">
        <v>0.2281945999751151</v>
      </c>
      <c r="CR127" s="1121">
        <v>0.23362333674513819</v>
      </c>
      <c r="CS127" s="935">
        <v>0.22794289726187691</v>
      </c>
      <c r="CT127" s="1121">
        <f t="shared" ref="CT127:DE127" si="55">+CT118/CT103</f>
        <v>0.20352853650759911</v>
      </c>
      <c r="CU127" s="1121">
        <f t="shared" si="55"/>
        <v>0.21433400946585532</v>
      </c>
      <c r="CV127" s="1121">
        <f t="shared" si="55"/>
        <v>0.22103004291845493</v>
      </c>
      <c r="CW127" s="935">
        <f t="shared" si="55"/>
        <v>0.21146769362430468</v>
      </c>
      <c r="CX127" s="1121">
        <f t="shared" si="55"/>
        <v>0.21649018010679699</v>
      </c>
      <c r="CY127" s="1121">
        <f t="shared" si="55"/>
        <v>0.22709823765485954</v>
      </c>
      <c r="CZ127" s="1121">
        <f t="shared" si="55"/>
        <v>0.22812631578947368</v>
      </c>
      <c r="DA127" s="935">
        <f t="shared" si="55"/>
        <v>0.22107839000928192</v>
      </c>
      <c r="DB127" s="1121">
        <f t="shared" si="55"/>
        <v>0.21473999251777029</v>
      </c>
      <c r="DC127" s="1121">
        <f t="shared" si="55"/>
        <v>0.22633917344287033</v>
      </c>
      <c r="DD127" s="1121">
        <f t="shared" si="55"/>
        <v>0.22463656047015157</v>
      </c>
      <c r="DE127" s="1121">
        <f t="shared" si="55"/>
        <v>0.22676270951655353</v>
      </c>
      <c r="DF127" s="1114"/>
      <c r="DG127" s="1374"/>
      <c r="DH127" s="1374"/>
      <c r="DI127" s="1121"/>
    </row>
    <row r="128" spans="1:113" hidden="1" outlineLevel="1">
      <c r="A128" s="201" t="s">
        <v>38</v>
      </c>
      <c r="B128" s="137"/>
      <c r="C128" s="135"/>
      <c r="D128" s="135"/>
      <c r="E128" s="136"/>
      <c r="F128" s="137"/>
      <c r="G128" s="135"/>
      <c r="H128" s="135"/>
      <c r="I128" s="136"/>
      <c r="J128" s="135"/>
      <c r="K128" s="135"/>
      <c r="L128" s="135"/>
      <c r="M128" s="135"/>
      <c r="N128" s="137"/>
      <c r="O128" s="135"/>
      <c r="P128" s="135"/>
      <c r="Q128" s="136"/>
      <c r="R128" s="135"/>
      <c r="S128" s="135"/>
      <c r="T128" s="135"/>
      <c r="U128" s="135"/>
      <c r="V128" s="137"/>
      <c r="W128" s="135"/>
      <c r="X128" s="135"/>
      <c r="Y128" s="136"/>
      <c r="Z128" s="135"/>
      <c r="AA128" s="135"/>
      <c r="AB128" s="135"/>
      <c r="AC128" s="135"/>
      <c r="AD128" s="137"/>
      <c r="AE128" s="135"/>
      <c r="AF128" s="135"/>
      <c r="AG128" s="136"/>
      <c r="AH128" s="135"/>
      <c r="AI128" s="135"/>
      <c r="AJ128" s="135"/>
      <c r="AK128" s="135"/>
      <c r="AL128" s="137"/>
      <c r="AM128" s="135"/>
      <c r="AN128" s="135"/>
      <c r="AO128" s="136"/>
      <c r="AP128" s="135"/>
      <c r="AQ128" s="135"/>
      <c r="AR128" s="135"/>
      <c r="AS128" s="135"/>
      <c r="AT128" s="137"/>
      <c r="AU128" s="135"/>
      <c r="AV128" s="135"/>
      <c r="AW128" s="136"/>
      <c r="AX128" s="135"/>
      <c r="AY128" s="135"/>
      <c r="AZ128" s="135"/>
      <c r="BA128" s="135"/>
      <c r="BB128" s="137"/>
      <c r="BC128" s="135"/>
      <c r="BD128" s="135"/>
      <c r="BE128" s="136"/>
      <c r="BF128" s="135"/>
      <c r="BG128" s="135"/>
      <c r="BH128" s="135"/>
      <c r="BI128" s="135"/>
      <c r="BJ128" s="137"/>
      <c r="BK128" s="135"/>
      <c r="BL128" s="135"/>
      <c r="BM128" s="136"/>
      <c r="BN128" s="135"/>
      <c r="BO128" s="135"/>
      <c r="BP128" s="135"/>
      <c r="BQ128" s="135"/>
      <c r="BR128" s="137"/>
      <c r="BS128" s="135"/>
      <c r="BT128" s="135"/>
      <c r="BU128" s="136"/>
      <c r="BV128" s="135"/>
      <c r="BW128" s="135"/>
      <c r="BX128" s="135"/>
      <c r="BY128" s="135"/>
      <c r="BZ128" s="137"/>
      <c r="CA128" s="135"/>
      <c r="CB128" s="135"/>
      <c r="CC128" s="136"/>
      <c r="CD128" s="169">
        <f t="shared" ref="CD128:CK128" si="56">+CD119/CD104</f>
        <v>0.16385704652730951</v>
      </c>
      <c r="CE128" s="169">
        <f t="shared" si="56"/>
        <v>0.18827361563517916</v>
      </c>
      <c r="CF128" s="169">
        <f t="shared" si="56"/>
        <v>0.20203951561504144</v>
      </c>
      <c r="CG128" s="169">
        <f t="shared" si="56"/>
        <v>0.21909814323607427</v>
      </c>
      <c r="CH128" s="170">
        <f t="shared" si="56"/>
        <v>0.22680995475113122</v>
      </c>
      <c r="CI128" s="169">
        <f t="shared" si="56"/>
        <v>0.21777777777777776</v>
      </c>
      <c r="CJ128" s="169">
        <f t="shared" si="56"/>
        <v>0.21916299559471367</v>
      </c>
      <c r="CK128" s="346">
        <f t="shared" si="56"/>
        <v>0.23635617562576938</v>
      </c>
      <c r="CL128" s="1121">
        <v>0.23998381222177256</v>
      </c>
      <c r="CM128" s="1121">
        <v>0.228099173553719</v>
      </c>
      <c r="CN128" s="1121">
        <v>0.21052631578947367</v>
      </c>
      <c r="CO128" s="935">
        <v>0.22254697286012526</v>
      </c>
      <c r="CP128" s="1121">
        <v>0.22308749427393496</v>
      </c>
      <c r="CQ128" s="1121">
        <v>0.21489077128845296</v>
      </c>
      <c r="CR128" s="1121">
        <v>0.22996223248006714</v>
      </c>
      <c r="CS128" s="935">
        <v>0.23068350668647847</v>
      </c>
      <c r="CT128" s="1121">
        <f t="shared" ref="CT128:DD128" si="57">+CT119/CT104</f>
        <v>0.21676646706586827</v>
      </c>
      <c r="CU128" s="1121">
        <f t="shared" si="57"/>
        <v>0.22452830188679246</v>
      </c>
      <c r="CV128" s="1121">
        <f t="shared" si="57"/>
        <v>0.22497347010965688</v>
      </c>
      <c r="CW128" s="935">
        <f t="shared" si="57"/>
        <v>0.22577854671280276</v>
      </c>
      <c r="CX128" s="1121">
        <f t="shared" si="57"/>
        <v>0.22687094873305833</v>
      </c>
      <c r="CY128" s="1121">
        <f t="shared" si="57"/>
        <v>0.2339734920205572</v>
      </c>
      <c r="CZ128" s="1121">
        <f t="shared" si="57"/>
        <v>0.2360959651035987</v>
      </c>
      <c r="DA128" s="935">
        <f t="shared" si="57"/>
        <v>0.22361874836344592</v>
      </c>
      <c r="DB128" s="1121">
        <f t="shared" si="57"/>
        <v>0.21568627450980393</v>
      </c>
      <c r="DC128" s="1121">
        <f t="shared" si="57"/>
        <v>0.22059635560463833</v>
      </c>
      <c r="DD128" s="1121">
        <f t="shared" si="57"/>
        <v>0.23353293413173654</v>
      </c>
      <c r="DE128" s="1121">
        <f>+DE119/DE104</f>
        <v>0.24099589074208363</v>
      </c>
      <c r="DF128" s="1121"/>
      <c r="DG128" s="1374"/>
      <c r="DH128" s="1374"/>
      <c r="DI128" s="1121"/>
    </row>
    <row r="129" spans="1:113" hidden="1" outlineLevel="1">
      <c r="A129" s="201" t="s">
        <v>39</v>
      </c>
      <c r="B129" s="137"/>
      <c r="C129" s="135"/>
      <c r="D129" s="135"/>
      <c r="E129" s="136"/>
      <c r="F129" s="137"/>
      <c r="G129" s="135"/>
      <c r="H129" s="135"/>
      <c r="I129" s="136"/>
      <c r="J129" s="135"/>
      <c r="K129" s="135"/>
      <c r="L129" s="135"/>
      <c r="M129" s="135"/>
      <c r="N129" s="137"/>
      <c r="O129" s="135"/>
      <c r="P129" s="135"/>
      <c r="Q129" s="136"/>
      <c r="R129" s="135"/>
      <c r="S129" s="135"/>
      <c r="T129" s="135"/>
      <c r="U129" s="135"/>
      <c r="V129" s="137"/>
      <c r="W129" s="135"/>
      <c r="X129" s="135"/>
      <c r="Y129" s="136"/>
      <c r="Z129" s="135"/>
      <c r="AA129" s="135"/>
      <c r="AB129" s="135"/>
      <c r="AC129" s="135"/>
      <c r="AD129" s="137"/>
      <c r="AE129" s="135"/>
      <c r="AF129" s="135"/>
      <c r="AG129" s="136"/>
      <c r="AH129" s="135"/>
      <c r="AI129" s="135"/>
      <c r="AJ129" s="135"/>
      <c r="AK129" s="135"/>
      <c r="AL129" s="137"/>
      <c r="AM129" s="135"/>
      <c r="AN129" s="135"/>
      <c r="AO129" s="136"/>
      <c r="AP129" s="135"/>
      <c r="AQ129" s="135"/>
      <c r="AR129" s="135"/>
      <c r="AS129" s="135"/>
      <c r="AT129" s="137"/>
      <c r="AU129" s="135"/>
      <c r="AV129" s="135"/>
      <c r="AW129" s="136"/>
      <c r="AX129" s="135"/>
      <c r="AY129" s="135"/>
      <c r="AZ129" s="135"/>
      <c r="BA129" s="135"/>
      <c r="BB129" s="137"/>
      <c r="BC129" s="135"/>
      <c r="BD129" s="135"/>
      <c r="BE129" s="136"/>
      <c r="BF129" s="135"/>
      <c r="BG129" s="135"/>
      <c r="BH129" s="135"/>
      <c r="BI129" s="135"/>
      <c r="BJ129" s="137"/>
      <c r="BK129" s="135"/>
      <c r="BL129" s="135"/>
      <c r="BM129" s="136"/>
      <c r="BN129" s="135"/>
      <c r="BO129" s="135"/>
      <c r="BP129" s="135"/>
      <c r="BQ129" s="135"/>
      <c r="BR129" s="137"/>
      <c r="BS129" s="135"/>
      <c r="BT129" s="135"/>
      <c r="BU129" s="136"/>
      <c r="BV129" s="135"/>
      <c r="BW129" s="135"/>
      <c r="BX129" s="135"/>
      <c r="BY129" s="135"/>
      <c r="BZ129" s="137"/>
      <c r="CA129" s="135"/>
      <c r="CB129" s="135"/>
      <c r="CC129" s="136"/>
      <c r="CD129" s="169">
        <f>+CD120/CD105</f>
        <v>0.18806398687448728</v>
      </c>
      <c r="CE129" s="169">
        <f t="shared" ref="CE129:CK129" si="58">+CE120/CE105</f>
        <v>0.2132192279679534</v>
      </c>
      <c r="CF129" s="169">
        <f t="shared" si="58"/>
        <v>0.23027375201288244</v>
      </c>
      <c r="CG129" s="169">
        <f t="shared" si="58"/>
        <v>0.23525826603687339</v>
      </c>
      <c r="CH129" s="170">
        <f t="shared" si="58"/>
        <v>0.23588090853284224</v>
      </c>
      <c r="CI129" s="169">
        <f t="shared" si="58"/>
        <v>0.23462968258507291</v>
      </c>
      <c r="CJ129" s="169">
        <f t="shared" si="58"/>
        <v>0.25634650615022248</v>
      </c>
      <c r="CK129" s="346">
        <f t="shared" si="58"/>
        <v>0.25097513408093614</v>
      </c>
      <c r="CL129" s="1121">
        <v>0.24626511738202514</v>
      </c>
      <c r="CM129" s="1121">
        <v>0.24824779561383675</v>
      </c>
      <c r="CN129" s="1121">
        <v>0.24595312877506645</v>
      </c>
      <c r="CO129" s="935">
        <v>0.23846516007532956</v>
      </c>
      <c r="CP129" s="1121">
        <v>0.23419730230097857</v>
      </c>
      <c r="CQ129" s="1121">
        <v>0.22120402189130711</v>
      </c>
      <c r="CR129" s="1121">
        <v>0.2010167029774873</v>
      </c>
      <c r="CS129" s="935">
        <v>0.17737367715009689</v>
      </c>
      <c r="CT129" s="1121">
        <f t="shared" ref="CT129:DD129" si="59">+CT120/CT105</f>
        <v>0.17133258678611421</v>
      </c>
      <c r="CU129" s="1121">
        <f t="shared" si="59"/>
        <v>0.18058161350844279</v>
      </c>
      <c r="CV129" s="1121">
        <f t="shared" si="59"/>
        <v>0.13273375717165453</v>
      </c>
      <c r="CW129" s="935">
        <f t="shared" si="59"/>
        <v>0.1849894291754757</v>
      </c>
      <c r="CX129" s="1121">
        <f t="shared" si="59"/>
        <v>0.18886915334517465</v>
      </c>
      <c r="CY129" s="1121">
        <f t="shared" si="59"/>
        <v>0.18311499272197962</v>
      </c>
      <c r="CZ129" s="1121">
        <f t="shared" si="59"/>
        <v>0.19996914056472767</v>
      </c>
      <c r="DA129" s="935">
        <f t="shared" si="59"/>
        <v>0.17734065263799939</v>
      </c>
      <c r="DB129" s="1121">
        <f t="shared" si="59"/>
        <v>0.150976290097629</v>
      </c>
      <c r="DC129" s="1121">
        <f t="shared" si="59"/>
        <v>0.16998693664271719</v>
      </c>
      <c r="DD129" s="1121">
        <f t="shared" si="59"/>
        <v>0.18721828718609143</v>
      </c>
      <c r="DE129" s="1121">
        <f>+DE120/DE105</f>
        <v>0.20011476115334959</v>
      </c>
      <c r="DF129" s="1121"/>
      <c r="DG129" s="1374"/>
      <c r="DH129" s="1374"/>
      <c r="DI129" s="1121"/>
    </row>
    <row r="130" spans="1:113" hidden="1" outlineLevel="1">
      <c r="A130" s="201" t="s">
        <v>40</v>
      </c>
      <c r="B130" s="137"/>
      <c r="C130" s="135"/>
      <c r="D130" s="135"/>
      <c r="E130" s="136"/>
      <c r="F130" s="137"/>
      <c r="G130" s="135"/>
      <c r="H130" s="135"/>
      <c r="I130" s="136"/>
      <c r="J130" s="135"/>
      <c r="K130" s="135"/>
      <c r="L130" s="135"/>
      <c r="M130" s="135"/>
      <c r="N130" s="137"/>
      <c r="O130" s="135"/>
      <c r="P130" s="135"/>
      <c r="Q130" s="136"/>
      <c r="R130" s="135"/>
      <c r="S130" s="135"/>
      <c r="T130" s="135"/>
      <c r="U130" s="135"/>
      <c r="V130" s="137"/>
      <c r="W130" s="135"/>
      <c r="X130" s="135"/>
      <c r="Y130" s="136"/>
      <c r="Z130" s="135"/>
      <c r="AA130" s="135"/>
      <c r="AB130" s="135"/>
      <c r="AC130" s="135"/>
      <c r="AD130" s="137"/>
      <c r="AE130" s="135"/>
      <c r="AF130" s="135"/>
      <c r="AG130" s="136"/>
      <c r="AH130" s="135"/>
      <c r="AI130" s="135"/>
      <c r="AJ130" s="135"/>
      <c r="AK130" s="135"/>
      <c r="AL130" s="137"/>
      <c r="AM130" s="135"/>
      <c r="AN130" s="135"/>
      <c r="AO130" s="136"/>
      <c r="AP130" s="135"/>
      <c r="AQ130" s="135"/>
      <c r="AR130" s="135"/>
      <c r="AS130" s="135"/>
      <c r="AT130" s="137"/>
      <c r="AU130" s="135"/>
      <c r="AV130" s="135"/>
      <c r="AW130" s="136"/>
      <c r="AX130" s="135"/>
      <c r="AY130" s="135"/>
      <c r="AZ130" s="135"/>
      <c r="BA130" s="135"/>
      <c r="BB130" s="137"/>
      <c r="BC130" s="135"/>
      <c r="BD130" s="135"/>
      <c r="BE130" s="136"/>
      <c r="BF130" s="135"/>
      <c r="BG130" s="135"/>
      <c r="BH130" s="135"/>
      <c r="BI130" s="135"/>
      <c r="BJ130" s="137"/>
      <c r="BK130" s="135"/>
      <c r="BL130" s="135"/>
      <c r="BM130" s="136"/>
      <c r="BN130" s="135"/>
      <c r="BO130" s="135"/>
      <c r="BP130" s="135"/>
      <c r="BQ130" s="135"/>
      <c r="BR130" s="137"/>
      <c r="BS130" s="135"/>
      <c r="BT130" s="135"/>
      <c r="BU130" s="136"/>
      <c r="BV130" s="135"/>
      <c r="BW130" s="135"/>
      <c r="BX130" s="135"/>
      <c r="BY130" s="135"/>
      <c r="BZ130" s="137"/>
      <c r="CA130" s="135"/>
      <c r="CB130" s="135"/>
      <c r="CC130" s="136"/>
      <c r="CD130" s="171">
        <f>+CD121/CD106</f>
        <v>8.2706766917293228E-2</v>
      </c>
      <c r="CE130" s="171">
        <f t="shared" ref="CE130:CK130" si="60">+CE121/CE106</f>
        <v>0.12972453555413196</v>
      </c>
      <c r="CF130" s="171">
        <f t="shared" si="60"/>
        <v>0.10075484082704299</v>
      </c>
      <c r="CG130" s="171">
        <f t="shared" si="60"/>
        <v>0.1054072553045859</v>
      </c>
      <c r="CH130" s="172">
        <f t="shared" si="60"/>
        <v>0.14658831211230819</v>
      </c>
      <c r="CI130" s="171">
        <f t="shared" si="60"/>
        <v>0.1386496248958044</v>
      </c>
      <c r="CJ130" s="171">
        <f t="shared" si="60"/>
        <v>0.11846901579586877</v>
      </c>
      <c r="CK130" s="347">
        <f t="shared" si="60"/>
        <v>4.1160593792172739E-2</v>
      </c>
      <c r="CL130" s="1122">
        <v>0.11856387419983301</v>
      </c>
      <c r="CM130" s="1122">
        <v>0.14942252165543793</v>
      </c>
      <c r="CN130" s="1122">
        <v>0.13466404273263988</v>
      </c>
      <c r="CO130" s="936">
        <v>8.920047732696898E-2</v>
      </c>
      <c r="CP130" s="1122">
        <v>0.12102111566341002</v>
      </c>
      <c r="CQ130" s="1122">
        <v>0.13272727272727272</v>
      </c>
      <c r="CR130" s="1122">
        <v>0.12989985693848355</v>
      </c>
      <c r="CS130" s="936">
        <v>0.11133661930994491</v>
      </c>
      <c r="CT130" s="1122">
        <f t="shared" ref="CT130:DD130" si="61">+CT121/CT106</f>
        <v>0.1210494931425164</v>
      </c>
      <c r="CU130" s="1122">
        <f t="shared" si="61"/>
        <v>0.13397246804326451</v>
      </c>
      <c r="CV130" s="1122">
        <f t="shared" si="61"/>
        <v>0.1143011917659805</v>
      </c>
      <c r="CW130" s="936">
        <f t="shared" si="61"/>
        <v>0.10896551724137932</v>
      </c>
      <c r="CX130" s="1122">
        <f t="shared" si="61"/>
        <v>0.15738831615120275</v>
      </c>
      <c r="CY130" s="1122">
        <f t="shared" si="61"/>
        <v>0.13195302843016068</v>
      </c>
      <c r="CZ130" s="1122">
        <f t="shared" si="61"/>
        <v>0.17872340425531916</v>
      </c>
      <c r="DA130" s="936">
        <f t="shared" si="61"/>
        <v>0.15527310202679492</v>
      </c>
      <c r="DB130" s="1122">
        <f t="shared" si="61"/>
        <v>0.15011037527593818</v>
      </c>
      <c r="DC130" s="1122">
        <f t="shared" si="61"/>
        <v>0.15910585141354372</v>
      </c>
      <c r="DD130" s="1122">
        <f t="shared" si="61"/>
        <v>0.15163796014859846</v>
      </c>
      <c r="DE130" s="1122">
        <f>+DE121/DE106</f>
        <v>0.13927757891311421</v>
      </c>
      <c r="DF130" s="1121"/>
      <c r="DG130" s="1375"/>
      <c r="DH130" s="1375"/>
      <c r="DI130" s="1122"/>
    </row>
    <row r="131" spans="1:113" hidden="1" outlineLevel="1">
      <c r="A131" s="145"/>
      <c r="B131" s="143"/>
      <c r="C131" s="144"/>
      <c r="D131" s="144"/>
      <c r="E131" s="145"/>
      <c r="F131" s="143"/>
      <c r="G131" s="144"/>
      <c r="H131" s="144"/>
      <c r="I131" s="145"/>
      <c r="J131" s="144"/>
      <c r="K131" s="144"/>
      <c r="L131" s="144"/>
      <c r="M131" s="144"/>
      <c r="N131" s="143"/>
      <c r="O131" s="144"/>
      <c r="P131" s="144"/>
      <c r="Q131" s="145"/>
      <c r="R131" s="144"/>
      <c r="S131" s="144"/>
      <c r="T131" s="144"/>
      <c r="U131" s="144"/>
      <c r="V131" s="143"/>
      <c r="W131" s="144"/>
      <c r="X131" s="144"/>
      <c r="Y131" s="145"/>
      <c r="Z131" s="144"/>
      <c r="AA131" s="144"/>
      <c r="AB131" s="144"/>
      <c r="AC131" s="144"/>
      <c r="AD131" s="143"/>
      <c r="AE131" s="144"/>
      <c r="AF131" s="144"/>
      <c r="AG131" s="145"/>
      <c r="AH131" s="144"/>
      <c r="AI131" s="144"/>
      <c r="AJ131" s="144"/>
      <c r="AK131" s="144"/>
      <c r="AL131" s="143"/>
      <c r="AM131" s="144"/>
      <c r="AN131" s="144"/>
      <c r="AO131" s="145"/>
      <c r="AP131" s="144"/>
      <c r="AQ131" s="144"/>
      <c r="AR131" s="144"/>
      <c r="AS131" s="144"/>
      <c r="AT131" s="143"/>
      <c r="AU131" s="144"/>
      <c r="AV131" s="144"/>
      <c r="AW131" s="145"/>
      <c r="AX131" s="144"/>
      <c r="AY131" s="144"/>
      <c r="AZ131" s="144"/>
      <c r="BA131" s="144"/>
      <c r="BB131" s="143"/>
      <c r="BC131" s="144"/>
      <c r="BD131" s="144"/>
      <c r="BE131" s="145"/>
      <c r="BF131" s="144"/>
      <c r="BG131" s="144"/>
      <c r="BH131" s="144"/>
      <c r="BI131" s="144"/>
      <c r="BJ131" s="143"/>
      <c r="BK131" s="144"/>
      <c r="BL131" s="144"/>
      <c r="BM131" s="145"/>
      <c r="BN131" s="144"/>
      <c r="BO131" s="144"/>
      <c r="BP131" s="144"/>
      <c r="BQ131" s="144"/>
      <c r="BR131" s="143"/>
      <c r="BS131" s="144"/>
      <c r="BT131" s="144"/>
      <c r="BU131" s="145"/>
      <c r="BV131" s="144"/>
      <c r="BW131" s="144"/>
      <c r="BX131" s="144"/>
      <c r="BY131" s="144"/>
      <c r="BZ131" s="143"/>
      <c r="CA131" s="144"/>
      <c r="CB131" s="144"/>
      <c r="CC131" s="145"/>
      <c r="CD131" s="173"/>
      <c r="CE131" s="173"/>
      <c r="CF131" s="173"/>
      <c r="CG131" s="173"/>
      <c r="CH131" s="174"/>
      <c r="CI131" s="173"/>
      <c r="CJ131" s="173"/>
      <c r="CK131" s="348"/>
      <c r="CL131" s="1123"/>
      <c r="CM131" s="1123"/>
      <c r="CN131" s="1123"/>
      <c r="CO131" s="937"/>
      <c r="CP131" s="1123"/>
      <c r="CQ131" s="1123"/>
      <c r="CR131" s="1123"/>
      <c r="CS131" s="937"/>
      <c r="CT131" s="1123"/>
      <c r="CU131" s="1123"/>
      <c r="CV131" s="1123"/>
      <c r="CW131" s="937"/>
      <c r="CX131" s="1123"/>
      <c r="CY131" s="1123"/>
      <c r="CZ131" s="1123"/>
      <c r="DA131" s="937"/>
      <c r="DB131" s="1123"/>
      <c r="DC131" s="1123"/>
      <c r="DD131" s="1123"/>
      <c r="DE131" s="1123"/>
      <c r="DF131" s="1122"/>
      <c r="DG131" s="1376"/>
      <c r="DH131" s="1376"/>
      <c r="DI131" s="1121"/>
    </row>
    <row r="132" spans="1:113" hidden="1" outlineLevel="1">
      <c r="A132" s="150" t="s">
        <v>54</v>
      </c>
      <c r="B132" s="137"/>
      <c r="C132" s="135"/>
      <c r="D132" s="135"/>
      <c r="E132" s="136"/>
      <c r="F132" s="137"/>
      <c r="G132" s="135"/>
      <c r="H132" s="135"/>
      <c r="I132" s="136"/>
      <c r="J132" s="135"/>
      <c r="K132" s="135"/>
      <c r="L132" s="135"/>
      <c r="M132" s="135"/>
      <c r="N132" s="137"/>
      <c r="O132" s="135"/>
      <c r="P132" s="135"/>
      <c r="Q132" s="136"/>
      <c r="R132" s="135"/>
      <c r="S132" s="135"/>
      <c r="T132" s="135"/>
      <c r="U132" s="135"/>
      <c r="V132" s="137"/>
      <c r="W132" s="135"/>
      <c r="X132" s="135"/>
      <c r="Y132" s="136"/>
      <c r="Z132" s="135"/>
      <c r="AA132" s="135"/>
      <c r="AB132" s="135"/>
      <c r="AC132" s="135"/>
      <c r="AD132" s="137"/>
      <c r="AE132" s="135"/>
      <c r="AF132" s="135"/>
      <c r="AG132" s="136"/>
      <c r="AH132" s="135"/>
      <c r="AI132" s="135"/>
      <c r="AJ132" s="135"/>
      <c r="AK132" s="135"/>
      <c r="AL132" s="137"/>
      <c r="AM132" s="135"/>
      <c r="AN132" s="135"/>
      <c r="AO132" s="136"/>
      <c r="AP132" s="135"/>
      <c r="AQ132" s="135"/>
      <c r="AR132" s="135"/>
      <c r="AS132" s="135"/>
      <c r="AT132" s="137"/>
      <c r="AU132" s="135"/>
      <c r="AV132" s="135"/>
      <c r="AW132" s="136"/>
      <c r="AX132" s="135"/>
      <c r="AY132" s="135"/>
      <c r="AZ132" s="135"/>
      <c r="BA132" s="135"/>
      <c r="BB132" s="137"/>
      <c r="BC132" s="135"/>
      <c r="BD132" s="135"/>
      <c r="BE132" s="136"/>
      <c r="BF132" s="135"/>
      <c r="BG132" s="135"/>
      <c r="BH132" s="135"/>
      <c r="BI132" s="135"/>
      <c r="BJ132" s="137"/>
      <c r="BK132" s="135"/>
      <c r="BL132" s="135"/>
      <c r="BM132" s="136"/>
      <c r="BN132" s="135"/>
      <c r="BO132" s="135"/>
      <c r="BP132" s="135"/>
      <c r="BQ132" s="135"/>
      <c r="BR132" s="137"/>
      <c r="BS132" s="135"/>
      <c r="BT132" s="135"/>
      <c r="BU132" s="136"/>
      <c r="BV132" s="135"/>
      <c r="BW132" s="135"/>
      <c r="BX132" s="135"/>
      <c r="BY132" s="135"/>
      <c r="BZ132" s="137"/>
      <c r="CA132" s="135"/>
      <c r="CB132" s="135"/>
      <c r="CC132" s="136"/>
      <c r="CD132" s="158">
        <f t="shared" ref="CD132:CI132" si="62">+CD124/CD108</f>
        <v>0.171688124959153</v>
      </c>
      <c r="CE132" s="158">
        <f t="shared" si="62"/>
        <v>0.20074584050487665</v>
      </c>
      <c r="CF132" s="158">
        <f t="shared" si="62"/>
        <v>0.21315448345826524</v>
      </c>
      <c r="CG132" s="158">
        <f t="shared" si="62"/>
        <v>0.20653574558012475</v>
      </c>
      <c r="CH132" s="159">
        <f t="shared" si="62"/>
        <v>0.21878944191406463</v>
      </c>
      <c r="CI132" s="158">
        <f t="shared" si="62"/>
        <v>0.20936293920104254</v>
      </c>
      <c r="CJ132" s="158">
        <f>+CJ124/CJ108</f>
        <v>0.23144799652828005</v>
      </c>
      <c r="CK132" s="349">
        <f>+CK124/CK108</f>
        <v>0.20619111709286675</v>
      </c>
      <c r="CL132" s="1111">
        <v>0.20733351307630088</v>
      </c>
      <c r="CM132" s="1111">
        <v>0.2145325766949695</v>
      </c>
      <c r="CN132" s="1111">
        <v>0.22291119761021091</v>
      </c>
      <c r="CO132" s="907">
        <v>0.20656761033937049</v>
      </c>
      <c r="CP132" s="1111">
        <v>0.20547200221490514</v>
      </c>
      <c r="CQ132" s="1111">
        <v>0.20752643867600604</v>
      </c>
      <c r="CR132" s="1111">
        <v>0.20494355780459322</v>
      </c>
      <c r="CS132" s="907">
        <v>0.19538230038559201</v>
      </c>
      <c r="CT132" s="1111">
        <f t="shared" ref="CT132:DC132" si="63">+CT124/CT108</f>
        <v>0.17551229986463146</v>
      </c>
      <c r="CU132" s="1111">
        <f t="shared" si="63"/>
        <v>0.18584032893609731</v>
      </c>
      <c r="CV132" s="1111">
        <f t="shared" si="63"/>
        <v>0.17571004662992792</v>
      </c>
      <c r="CW132" s="907">
        <f t="shared" si="63"/>
        <v>0.18813091482649844</v>
      </c>
      <c r="CX132" s="1111">
        <f t="shared" si="63"/>
        <v>0.18896355971114914</v>
      </c>
      <c r="CY132" s="1111">
        <f t="shared" si="63"/>
        <v>0.20094854728787215</v>
      </c>
      <c r="CZ132" s="1111">
        <f t="shared" si="63"/>
        <v>0.21350613915416097</v>
      </c>
      <c r="DA132" s="907">
        <f t="shared" si="63"/>
        <v>0.1952565692116946</v>
      </c>
      <c r="DB132" s="1111">
        <f t="shared" si="63"/>
        <v>0.18572128446087383</v>
      </c>
      <c r="DC132" s="1111">
        <f t="shared" si="63"/>
        <v>0.19413800122124975</v>
      </c>
      <c r="DD132" s="1111">
        <f>+DD124/DD108</f>
        <v>0.19633943427620631</v>
      </c>
      <c r="DE132" s="1111">
        <f>+DE124/DE108</f>
        <v>0.20301807334620109</v>
      </c>
      <c r="DF132" s="1121"/>
      <c r="DG132" s="1367"/>
      <c r="DH132" s="1367"/>
      <c r="DI132" s="1111"/>
    </row>
    <row r="133" spans="1:113" hidden="1" outlineLevel="1">
      <c r="A133" s="201"/>
      <c r="B133" s="137"/>
      <c r="C133" s="135"/>
      <c r="D133" s="135"/>
      <c r="E133" s="136"/>
      <c r="F133" s="137"/>
      <c r="G133" s="135"/>
      <c r="H133" s="135"/>
      <c r="I133" s="136"/>
      <c r="J133" s="135"/>
      <c r="K133" s="135"/>
      <c r="L133" s="135"/>
      <c r="M133" s="135"/>
      <c r="N133" s="137"/>
      <c r="O133" s="135"/>
      <c r="P133" s="135"/>
      <c r="Q133" s="136"/>
      <c r="R133" s="135"/>
      <c r="S133" s="135"/>
      <c r="T133" s="135"/>
      <c r="U133" s="135"/>
      <c r="V133" s="137"/>
      <c r="W133" s="135"/>
      <c r="X133" s="135"/>
      <c r="Y133" s="136"/>
      <c r="Z133" s="135"/>
      <c r="AA133" s="135"/>
      <c r="AB133" s="135"/>
      <c r="AC133" s="135"/>
      <c r="AD133" s="137"/>
      <c r="AE133" s="135"/>
      <c r="AF133" s="135"/>
      <c r="AG133" s="136"/>
      <c r="AH133" s="135"/>
      <c r="AI133" s="135"/>
      <c r="AJ133" s="135"/>
      <c r="AK133" s="135"/>
      <c r="AL133" s="137"/>
      <c r="AM133" s="135"/>
      <c r="AN133" s="135"/>
      <c r="AO133" s="136"/>
      <c r="AP133" s="135"/>
      <c r="AQ133" s="135"/>
      <c r="AR133" s="135"/>
      <c r="AS133" s="135"/>
      <c r="AT133" s="137"/>
      <c r="AU133" s="135"/>
      <c r="AV133" s="135"/>
      <c r="AW133" s="136"/>
      <c r="AX133" s="135"/>
      <c r="AY133" s="135"/>
      <c r="AZ133" s="135"/>
      <c r="BA133" s="135"/>
      <c r="BB133" s="137"/>
      <c r="BC133" s="135"/>
      <c r="BD133" s="135"/>
      <c r="BE133" s="136"/>
      <c r="BF133" s="135"/>
      <c r="BG133" s="135"/>
      <c r="BH133" s="135"/>
      <c r="BI133" s="135"/>
      <c r="BJ133" s="137"/>
      <c r="BK133" s="135"/>
      <c r="BL133" s="135"/>
      <c r="BM133" s="136"/>
      <c r="BN133" s="135"/>
      <c r="BO133" s="135"/>
      <c r="BP133" s="135"/>
      <c r="BQ133" s="135"/>
      <c r="BR133" s="137"/>
      <c r="BS133" s="135"/>
      <c r="BT133" s="135"/>
      <c r="BU133" s="136"/>
      <c r="BV133" s="135"/>
      <c r="BW133" s="135"/>
      <c r="BX133" s="135"/>
      <c r="BY133" s="135"/>
      <c r="BZ133" s="137"/>
      <c r="CA133" s="135"/>
      <c r="CB133" s="135"/>
      <c r="CC133" s="136"/>
      <c r="CD133" s="158"/>
      <c r="CE133" s="158"/>
      <c r="CF133" s="158"/>
      <c r="CG133" s="158"/>
      <c r="CH133" s="159"/>
      <c r="CI133" s="158"/>
      <c r="CJ133" s="99"/>
      <c r="CK133" s="340"/>
      <c r="CL133" s="1111"/>
      <c r="CM133" s="1111"/>
      <c r="CN133" s="1111"/>
      <c r="CO133" s="907"/>
      <c r="CP133" s="1111"/>
      <c r="CQ133" s="1111"/>
      <c r="CR133" s="1111"/>
      <c r="CS133" s="907"/>
      <c r="CT133" s="1111"/>
      <c r="CU133" s="1111"/>
      <c r="CV133" s="1111"/>
      <c r="CW133" s="907"/>
      <c r="CX133" s="1111"/>
      <c r="CY133" s="1111"/>
      <c r="CZ133" s="1111"/>
      <c r="DA133" s="907"/>
      <c r="DB133" s="1111"/>
      <c r="DC133" s="1111"/>
      <c r="DD133" s="1111"/>
      <c r="DE133" s="1111"/>
      <c r="DF133" s="1111"/>
      <c r="DG133" s="1367"/>
      <c r="DH133" s="1367"/>
      <c r="DI133" s="1111"/>
    </row>
    <row r="134" spans="1:113" hidden="1" outlineLevel="1">
      <c r="A134" s="202" t="s">
        <v>55</v>
      </c>
      <c r="B134" s="143"/>
      <c r="C134" s="144"/>
      <c r="D134" s="144"/>
      <c r="E134" s="145"/>
      <c r="F134" s="143"/>
      <c r="G134" s="144"/>
      <c r="H134" s="144"/>
      <c r="I134" s="145"/>
      <c r="J134" s="144"/>
      <c r="K134" s="144"/>
      <c r="L134" s="144"/>
      <c r="M134" s="144"/>
      <c r="N134" s="143"/>
      <c r="O134" s="144"/>
      <c r="P134" s="144"/>
      <c r="Q134" s="145"/>
      <c r="R134" s="144"/>
      <c r="S134" s="144"/>
      <c r="T134" s="144"/>
      <c r="U134" s="144"/>
      <c r="V134" s="143"/>
      <c r="W134" s="144"/>
      <c r="X134" s="144"/>
      <c r="Y134" s="145"/>
      <c r="Z134" s="144"/>
      <c r="AA134" s="144"/>
      <c r="AB134" s="144"/>
      <c r="AC134" s="144"/>
      <c r="AD134" s="143"/>
      <c r="AE134" s="144"/>
      <c r="AF134" s="144"/>
      <c r="AG134" s="145"/>
      <c r="AH134" s="144"/>
      <c r="AI134" s="144"/>
      <c r="AJ134" s="144"/>
      <c r="AK134" s="144"/>
      <c r="AL134" s="143"/>
      <c r="AM134" s="144"/>
      <c r="AN134" s="144"/>
      <c r="AO134" s="145"/>
      <c r="AP134" s="144"/>
      <c r="AQ134" s="144"/>
      <c r="AR134" s="144"/>
      <c r="AS134" s="144"/>
      <c r="AT134" s="143"/>
      <c r="AU134" s="144"/>
      <c r="AV134" s="144"/>
      <c r="AW134" s="145"/>
      <c r="AX134" s="144"/>
      <c r="AY134" s="144"/>
      <c r="AZ134" s="144"/>
      <c r="BA134" s="144"/>
      <c r="BB134" s="143"/>
      <c r="BC134" s="144"/>
      <c r="BD134" s="144"/>
      <c r="BE134" s="145"/>
      <c r="BF134" s="144"/>
      <c r="BG134" s="144"/>
      <c r="BH134" s="144"/>
      <c r="BI134" s="144"/>
      <c r="BJ134" s="143"/>
      <c r="BK134" s="144"/>
      <c r="BL134" s="144"/>
      <c r="BM134" s="145"/>
      <c r="BN134" s="144"/>
      <c r="BO134" s="144"/>
      <c r="BP134" s="144"/>
      <c r="BQ134" s="144"/>
      <c r="BR134" s="143"/>
      <c r="BS134" s="144"/>
      <c r="BT134" s="144"/>
      <c r="BU134" s="145"/>
      <c r="BV134" s="144"/>
      <c r="BW134" s="144"/>
      <c r="BX134" s="144"/>
      <c r="BY134" s="144"/>
      <c r="BZ134" s="143"/>
      <c r="CA134" s="144"/>
      <c r="CB134" s="144"/>
      <c r="CC134" s="145"/>
      <c r="CD134" s="146">
        <v>-130</v>
      </c>
      <c r="CE134" s="146">
        <v>-96</v>
      </c>
      <c r="CF134" s="146">
        <v>-107</v>
      </c>
      <c r="CG134" s="146">
        <v>-87</v>
      </c>
      <c r="CH134" s="147">
        <v>69</v>
      </c>
      <c r="CI134" s="146">
        <v>-96</v>
      </c>
      <c r="CJ134" s="217">
        <v>-97</v>
      </c>
      <c r="CK134" s="336">
        <v>-160</v>
      </c>
      <c r="CL134" s="1118">
        <v>-120</v>
      </c>
      <c r="CM134" s="1118">
        <v>-185</v>
      </c>
      <c r="CN134" s="1118">
        <v>-188</v>
      </c>
      <c r="CO134" s="932">
        <v>-211</v>
      </c>
      <c r="CP134" s="1118">
        <v>-111</v>
      </c>
      <c r="CQ134" s="1118">
        <v>-254</v>
      </c>
      <c r="CR134" s="1118">
        <v>-195</v>
      </c>
      <c r="CS134" s="932">
        <v>-230</v>
      </c>
      <c r="CT134" s="1118">
        <v>-158</v>
      </c>
      <c r="CU134" s="1118">
        <v>-165</v>
      </c>
      <c r="CV134" s="1118">
        <v>-266</v>
      </c>
      <c r="CW134" s="932">
        <v>-335</v>
      </c>
      <c r="CX134" s="1118">
        <v>-229</v>
      </c>
      <c r="CY134" s="1118">
        <v>-220</v>
      </c>
      <c r="CZ134" s="1118">
        <v>-270</v>
      </c>
      <c r="DA134" s="932">
        <v>-178</v>
      </c>
      <c r="DB134" s="1118">
        <v>-181</v>
      </c>
      <c r="DC134" s="1118">
        <v>-341</v>
      </c>
      <c r="DD134" s="1118">
        <v>-304</v>
      </c>
      <c r="DE134" s="1118">
        <v>-167</v>
      </c>
      <c r="DF134" s="1111"/>
      <c r="DG134" s="1370"/>
      <c r="DH134" s="1370"/>
      <c r="DI134" s="1113"/>
    </row>
    <row r="135" spans="1:113" hidden="1" outlineLevel="2">
      <c r="A135" s="201" t="s">
        <v>56</v>
      </c>
      <c r="B135" s="137"/>
      <c r="C135" s="135"/>
      <c r="D135" s="135"/>
      <c r="E135" s="136"/>
      <c r="F135" s="137"/>
      <c r="G135" s="135"/>
      <c r="H135" s="135"/>
      <c r="I135" s="136"/>
      <c r="J135" s="135"/>
      <c r="K135" s="135"/>
      <c r="L135" s="135"/>
      <c r="M135" s="135"/>
      <c r="N135" s="137"/>
      <c r="O135" s="135"/>
      <c r="P135" s="135"/>
      <c r="Q135" s="136"/>
      <c r="R135" s="135"/>
      <c r="S135" s="135"/>
      <c r="T135" s="135"/>
      <c r="U135" s="135"/>
      <c r="V135" s="137"/>
      <c r="W135" s="135"/>
      <c r="X135" s="135"/>
      <c r="Y135" s="136"/>
      <c r="Z135" s="135"/>
      <c r="AA135" s="135"/>
      <c r="AB135" s="135"/>
      <c r="AC135" s="135"/>
      <c r="AD135" s="137"/>
      <c r="AE135" s="135"/>
      <c r="AF135" s="135"/>
      <c r="AG135" s="136"/>
      <c r="AH135" s="135"/>
      <c r="AI135" s="135"/>
      <c r="AJ135" s="135"/>
      <c r="AK135" s="135"/>
      <c r="AL135" s="137"/>
      <c r="AM135" s="135"/>
      <c r="AN135" s="135"/>
      <c r="AO135" s="136"/>
      <c r="AP135" s="135"/>
      <c r="AQ135" s="135"/>
      <c r="AR135" s="135"/>
      <c r="AS135" s="135"/>
      <c r="AT135" s="137"/>
      <c r="AU135" s="135"/>
      <c r="AV135" s="135"/>
      <c r="AW135" s="136"/>
      <c r="AX135" s="135"/>
      <c r="AY135" s="135"/>
      <c r="AZ135" s="135"/>
      <c r="BA135" s="135"/>
      <c r="BB135" s="137"/>
      <c r="BC135" s="135"/>
      <c r="BD135" s="135"/>
      <c r="BE135" s="136"/>
      <c r="BF135" s="135"/>
      <c r="BG135" s="135"/>
      <c r="BH135" s="135"/>
      <c r="BI135" s="135"/>
      <c r="BJ135" s="137"/>
      <c r="BK135" s="135"/>
      <c r="BL135" s="135"/>
      <c r="BM135" s="136"/>
      <c r="BN135" s="135"/>
      <c r="BO135" s="135"/>
      <c r="BP135" s="135"/>
      <c r="BQ135" s="135"/>
      <c r="BR135" s="137"/>
      <c r="BS135" s="135"/>
      <c r="BT135" s="135"/>
      <c r="BU135" s="136"/>
      <c r="BV135" s="135"/>
      <c r="BW135" s="135"/>
      <c r="BX135" s="135"/>
      <c r="BY135" s="135"/>
      <c r="BZ135" s="137"/>
      <c r="CA135" s="135"/>
      <c r="CB135" s="135"/>
      <c r="CC135" s="136"/>
      <c r="CD135" s="140"/>
      <c r="CE135" s="140"/>
      <c r="CF135" s="140"/>
      <c r="CG135" s="140"/>
      <c r="CH135" s="141"/>
      <c r="CI135" s="140"/>
      <c r="CJ135" s="216"/>
      <c r="CK135" s="335"/>
      <c r="CL135" s="1113"/>
      <c r="CM135" s="1113"/>
      <c r="CN135" s="1113"/>
      <c r="CO135" s="926"/>
      <c r="CP135" s="1113"/>
      <c r="CQ135" s="1113"/>
      <c r="CR135" s="1113"/>
      <c r="CS135" s="926"/>
      <c r="CT135" s="1113"/>
      <c r="CU135" s="1113"/>
      <c r="CV135" s="1113"/>
      <c r="CW135" s="926"/>
      <c r="CX135" s="1258"/>
      <c r="CY135" s="1113"/>
      <c r="CZ135" s="1113"/>
      <c r="DA135" s="926"/>
      <c r="DB135" s="1113"/>
      <c r="DC135" s="1113"/>
      <c r="DD135" s="1113"/>
      <c r="DE135" s="1113"/>
      <c r="DF135" s="1113"/>
      <c r="DG135" s="1364"/>
      <c r="DH135" s="1364"/>
      <c r="DI135" s="1113"/>
    </row>
    <row r="136" spans="1:113" hidden="1" outlineLevel="2">
      <c r="A136" s="201" t="s">
        <v>57</v>
      </c>
      <c r="B136" s="137"/>
      <c r="C136" s="135"/>
      <c r="D136" s="135"/>
      <c r="E136" s="136"/>
      <c r="F136" s="137"/>
      <c r="G136" s="135"/>
      <c r="H136" s="135"/>
      <c r="I136" s="136"/>
      <c r="J136" s="135"/>
      <c r="K136" s="135"/>
      <c r="L136" s="135"/>
      <c r="M136" s="135"/>
      <c r="N136" s="137"/>
      <c r="O136" s="135"/>
      <c r="P136" s="135"/>
      <c r="Q136" s="136"/>
      <c r="R136" s="135"/>
      <c r="S136" s="135"/>
      <c r="T136" s="135"/>
      <c r="U136" s="135"/>
      <c r="V136" s="137"/>
      <c r="W136" s="135"/>
      <c r="X136" s="135"/>
      <c r="Y136" s="136"/>
      <c r="Z136" s="135"/>
      <c r="AA136" s="135"/>
      <c r="AB136" s="135"/>
      <c r="AC136" s="135"/>
      <c r="AD136" s="137"/>
      <c r="AE136" s="135"/>
      <c r="AF136" s="135"/>
      <c r="AG136" s="136"/>
      <c r="AH136" s="135"/>
      <c r="AI136" s="135"/>
      <c r="AJ136" s="135"/>
      <c r="AK136" s="135"/>
      <c r="AL136" s="137"/>
      <c r="AM136" s="135"/>
      <c r="AN136" s="135"/>
      <c r="AO136" s="136"/>
      <c r="AP136" s="135"/>
      <c r="AQ136" s="135"/>
      <c r="AR136" s="135"/>
      <c r="AS136" s="135"/>
      <c r="AT136" s="137"/>
      <c r="AU136" s="135"/>
      <c r="AV136" s="135"/>
      <c r="AW136" s="136"/>
      <c r="AX136" s="135"/>
      <c r="AY136" s="135"/>
      <c r="AZ136" s="135"/>
      <c r="BA136" s="135"/>
      <c r="BB136" s="137"/>
      <c r="BC136" s="135"/>
      <c r="BD136" s="135"/>
      <c r="BE136" s="136"/>
      <c r="BF136" s="135"/>
      <c r="BG136" s="135"/>
      <c r="BH136" s="135"/>
      <c r="BI136" s="135"/>
      <c r="BJ136" s="137"/>
      <c r="BK136" s="135"/>
      <c r="BL136" s="135"/>
      <c r="BM136" s="136"/>
      <c r="BN136" s="135"/>
      <c r="BO136" s="135"/>
      <c r="BP136" s="135"/>
      <c r="BQ136" s="135"/>
      <c r="BR136" s="137"/>
      <c r="BS136" s="135"/>
      <c r="BT136" s="135"/>
      <c r="BU136" s="136"/>
      <c r="BV136" s="135"/>
      <c r="BW136" s="135"/>
      <c r="BX136" s="135"/>
      <c r="BY136" s="135"/>
      <c r="BZ136" s="137"/>
      <c r="CA136" s="135"/>
      <c r="CB136" s="135"/>
      <c r="CC136" s="136"/>
      <c r="CD136" s="156">
        <v>-85</v>
      </c>
      <c r="CE136" s="156">
        <v>-110</v>
      </c>
      <c r="CF136" s="156">
        <v>-96</v>
      </c>
      <c r="CG136" s="156">
        <v>-132</v>
      </c>
      <c r="CH136" s="157">
        <v>-74</v>
      </c>
      <c r="CI136" s="156">
        <v>-120</v>
      </c>
      <c r="CJ136" s="331">
        <v>-153</v>
      </c>
      <c r="CK136" s="350">
        <v>-159</v>
      </c>
      <c r="CL136" s="1110">
        <v>-154</v>
      </c>
      <c r="CM136" s="1110">
        <v>-182</v>
      </c>
      <c r="CN136" s="1110">
        <v>-145</v>
      </c>
      <c r="CO136" s="928">
        <v>-177</v>
      </c>
      <c r="CP136" s="1110">
        <v>-118</v>
      </c>
      <c r="CQ136" s="1110">
        <v>-199</v>
      </c>
      <c r="CR136" s="1110">
        <v>-180</v>
      </c>
      <c r="CS136" s="928">
        <v>-233</v>
      </c>
      <c r="CT136" s="1110">
        <v>-138</v>
      </c>
      <c r="CU136" s="1110">
        <v>-175</v>
      </c>
      <c r="CV136" s="1110">
        <v>-180</v>
      </c>
      <c r="CW136" s="928">
        <v>-206</v>
      </c>
      <c r="CX136" s="1110">
        <v>-194</v>
      </c>
      <c r="CY136" s="1110">
        <v>-174</v>
      </c>
      <c r="CZ136" s="1110">
        <v>-192</v>
      </c>
      <c r="DA136" s="928">
        <v>-190</v>
      </c>
      <c r="DB136" s="1110">
        <v>-169</v>
      </c>
      <c r="DC136" s="1110">
        <v>-182</v>
      </c>
      <c r="DD136" s="1110">
        <v>-218</v>
      </c>
      <c r="DE136" s="1110">
        <v>-200</v>
      </c>
      <c r="DF136" s="1113"/>
      <c r="DG136" s="1366"/>
      <c r="DH136" s="1366"/>
      <c r="DI136" s="1110"/>
    </row>
    <row r="137" spans="1:113" hidden="1" outlineLevel="2">
      <c r="A137" s="201" t="s">
        <v>58</v>
      </c>
      <c r="B137" s="137"/>
      <c r="C137" s="135"/>
      <c r="D137" s="135"/>
      <c r="E137" s="136"/>
      <c r="F137" s="137"/>
      <c r="G137" s="135"/>
      <c r="H137" s="135"/>
      <c r="I137" s="136"/>
      <c r="J137" s="135"/>
      <c r="K137" s="135"/>
      <c r="L137" s="135"/>
      <c r="M137" s="135"/>
      <c r="N137" s="137"/>
      <c r="O137" s="135"/>
      <c r="P137" s="135"/>
      <c r="Q137" s="136"/>
      <c r="R137" s="135"/>
      <c r="S137" s="135"/>
      <c r="T137" s="135"/>
      <c r="U137" s="135"/>
      <c r="V137" s="137"/>
      <c r="W137" s="135"/>
      <c r="X137" s="135"/>
      <c r="Y137" s="136"/>
      <c r="Z137" s="135"/>
      <c r="AA137" s="135"/>
      <c r="AB137" s="135"/>
      <c r="AC137" s="135"/>
      <c r="AD137" s="137"/>
      <c r="AE137" s="135"/>
      <c r="AF137" s="135"/>
      <c r="AG137" s="136"/>
      <c r="AH137" s="135"/>
      <c r="AI137" s="135"/>
      <c r="AJ137" s="135"/>
      <c r="AK137" s="135"/>
      <c r="AL137" s="137"/>
      <c r="AM137" s="135"/>
      <c r="AN137" s="135"/>
      <c r="AO137" s="136"/>
      <c r="AP137" s="135"/>
      <c r="AQ137" s="135"/>
      <c r="AR137" s="135"/>
      <c r="AS137" s="135"/>
      <c r="AT137" s="137"/>
      <c r="AU137" s="135"/>
      <c r="AV137" s="135"/>
      <c r="AW137" s="136"/>
      <c r="AX137" s="135"/>
      <c r="AY137" s="135"/>
      <c r="AZ137" s="135"/>
      <c r="BA137" s="135"/>
      <c r="BB137" s="137"/>
      <c r="BC137" s="135"/>
      <c r="BD137" s="135"/>
      <c r="BE137" s="136"/>
      <c r="BF137" s="135"/>
      <c r="BG137" s="135"/>
      <c r="BH137" s="135"/>
      <c r="BI137" s="135"/>
      <c r="BJ137" s="137"/>
      <c r="BK137" s="135"/>
      <c r="BL137" s="135"/>
      <c r="BM137" s="136"/>
      <c r="BN137" s="135"/>
      <c r="BO137" s="135"/>
      <c r="BP137" s="135"/>
      <c r="BQ137" s="135"/>
      <c r="BR137" s="137"/>
      <c r="BS137" s="135"/>
      <c r="BT137" s="135"/>
      <c r="BU137" s="136"/>
      <c r="BV137" s="135"/>
      <c r="BW137" s="135"/>
      <c r="BX137" s="135"/>
      <c r="BY137" s="135"/>
      <c r="BZ137" s="137"/>
      <c r="CA137" s="135"/>
      <c r="CB137" s="135"/>
      <c r="CC137" s="136"/>
      <c r="CD137" s="140"/>
      <c r="CE137" s="140"/>
      <c r="CF137" s="140"/>
      <c r="CG137" s="140"/>
      <c r="CH137" s="141"/>
      <c r="CI137" s="140"/>
      <c r="CJ137" s="216"/>
      <c r="CK137" s="335"/>
      <c r="CL137" s="1113"/>
      <c r="CM137" s="1113"/>
      <c r="CN137" s="1113"/>
      <c r="CO137" s="926"/>
      <c r="CP137" s="1113"/>
      <c r="CQ137" s="1113"/>
      <c r="CR137" s="1113"/>
      <c r="CS137" s="926"/>
      <c r="CT137" s="1113"/>
      <c r="CU137" s="1113"/>
      <c r="CV137" s="1113"/>
      <c r="CW137" s="926"/>
      <c r="CX137" s="1113"/>
      <c r="CY137" s="1113"/>
      <c r="CZ137" s="1113"/>
      <c r="DA137" s="926"/>
      <c r="DB137" s="1113"/>
      <c r="DC137" s="1113"/>
      <c r="DD137" s="1113"/>
      <c r="DE137" s="1113"/>
      <c r="DF137" s="1110"/>
      <c r="DG137" s="1364"/>
      <c r="DH137" s="1364"/>
      <c r="DI137" s="1113"/>
    </row>
    <row r="138" spans="1:113" hidden="1" outlineLevel="2">
      <c r="A138" s="202" t="s">
        <v>59</v>
      </c>
      <c r="B138" s="143"/>
      <c r="C138" s="144"/>
      <c r="D138" s="144"/>
      <c r="E138" s="145"/>
      <c r="F138" s="143"/>
      <c r="G138" s="144"/>
      <c r="H138" s="144"/>
      <c r="I138" s="145"/>
      <c r="J138" s="144"/>
      <c r="K138" s="144"/>
      <c r="L138" s="144"/>
      <c r="M138" s="144"/>
      <c r="N138" s="143"/>
      <c r="O138" s="144"/>
      <c r="P138" s="144"/>
      <c r="Q138" s="145"/>
      <c r="R138" s="144"/>
      <c r="S138" s="144"/>
      <c r="T138" s="144"/>
      <c r="U138" s="144"/>
      <c r="V138" s="143"/>
      <c r="W138" s="144"/>
      <c r="X138" s="144"/>
      <c r="Y138" s="145"/>
      <c r="Z138" s="144"/>
      <c r="AA138" s="144"/>
      <c r="AB138" s="144"/>
      <c r="AC138" s="144"/>
      <c r="AD138" s="143"/>
      <c r="AE138" s="144"/>
      <c r="AF138" s="144"/>
      <c r="AG138" s="145"/>
      <c r="AH138" s="144"/>
      <c r="AI138" s="144"/>
      <c r="AJ138" s="144"/>
      <c r="AK138" s="144"/>
      <c r="AL138" s="143"/>
      <c r="AM138" s="144"/>
      <c r="AN138" s="144"/>
      <c r="AO138" s="145"/>
      <c r="AP138" s="144"/>
      <c r="AQ138" s="144"/>
      <c r="AR138" s="144"/>
      <c r="AS138" s="144"/>
      <c r="AT138" s="143"/>
      <c r="AU138" s="144"/>
      <c r="AV138" s="144"/>
      <c r="AW138" s="145"/>
      <c r="AX138" s="144"/>
      <c r="AY138" s="144"/>
      <c r="AZ138" s="144"/>
      <c r="BA138" s="144"/>
      <c r="BB138" s="143"/>
      <c r="BC138" s="144"/>
      <c r="BD138" s="144"/>
      <c r="BE138" s="145"/>
      <c r="BF138" s="144"/>
      <c r="BG138" s="144"/>
      <c r="BH138" s="144"/>
      <c r="BI138" s="144"/>
      <c r="BJ138" s="143"/>
      <c r="BK138" s="144"/>
      <c r="BL138" s="144"/>
      <c r="BM138" s="145"/>
      <c r="BN138" s="144"/>
      <c r="BO138" s="144"/>
      <c r="BP138" s="144"/>
      <c r="BQ138" s="144"/>
      <c r="BR138" s="143"/>
      <c r="BS138" s="144"/>
      <c r="BT138" s="144"/>
      <c r="BU138" s="145"/>
      <c r="BV138" s="144"/>
      <c r="BW138" s="144"/>
      <c r="BX138" s="144"/>
      <c r="BY138" s="144"/>
      <c r="BZ138" s="143"/>
      <c r="CA138" s="144"/>
      <c r="CB138" s="144"/>
      <c r="CC138" s="145"/>
      <c r="CD138" s="146"/>
      <c r="CE138" s="146"/>
      <c r="CF138" s="146"/>
      <c r="CG138" s="146"/>
      <c r="CH138" s="147"/>
      <c r="CI138" s="146"/>
      <c r="CJ138" s="217"/>
      <c r="CK138" s="336"/>
      <c r="CL138" s="1118"/>
      <c r="CM138" s="1118"/>
      <c r="CN138" s="1118"/>
      <c r="CO138" s="932"/>
      <c r="CP138" s="1118"/>
      <c r="CQ138" s="1118"/>
      <c r="CR138" s="1118"/>
      <c r="CS138" s="932"/>
      <c r="CT138" s="1118"/>
      <c r="CU138" s="1118"/>
      <c r="CV138" s="1118"/>
      <c r="CW138" s="932"/>
      <c r="CX138" s="1118"/>
      <c r="CY138" s="1118"/>
      <c r="CZ138" s="1118"/>
      <c r="DA138" s="932"/>
      <c r="DB138" s="1118"/>
      <c r="DC138" s="1118"/>
      <c r="DD138" s="1118"/>
      <c r="DE138" s="1118"/>
      <c r="DF138" s="1113"/>
      <c r="DG138" s="1370"/>
      <c r="DH138" s="1370"/>
      <c r="DI138" s="1113"/>
    </row>
    <row r="139" spans="1:113" s="17" customFormat="1" hidden="1" outlineLevel="1" collapsed="1">
      <c r="A139" s="200" t="s">
        <v>60</v>
      </c>
      <c r="B139" s="148"/>
      <c r="C139" s="149"/>
      <c r="D139" s="149"/>
      <c r="E139" s="150"/>
      <c r="F139" s="148"/>
      <c r="G139" s="149"/>
      <c r="H139" s="149"/>
      <c r="I139" s="150"/>
      <c r="J139" s="149"/>
      <c r="K139" s="149"/>
      <c r="L139" s="149"/>
      <c r="M139" s="149"/>
      <c r="N139" s="148"/>
      <c r="O139" s="149"/>
      <c r="P139" s="149"/>
      <c r="Q139" s="150"/>
      <c r="R139" s="149"/>
      <c r="S139" s="149"/>
      <c r="T139" s="149"/>
      <c r="U139" s="149"/>
      <c r="V139" s="148"/>
      <c r="W139" s="149"/>
      <c r="X139" s="149"/>
      <c r="Y139" s="150"/>
      <c r="Z139" s="149"/>
      <c r="AA139" s="149"/>
      <c r="AB139" s="149"/>
      <c r="AC139" s="149"/>
      <c r="AD139" s="148"/>
      <c r="AE139" s="149"/>
      <c r="AF139" s="149"/>
      <c r="AG139" s="150"/>
      <c r="AH139" s="149"/>
      <c r="AI139" s="149"/>
      <c r="AJ139" s="149"/>
      <c r="AK139" s="149"/>
      <c r="AL139" s="148"/>
      <c r="AM139" s="149"/>
      <c r="AN139" s="149"/>
      <c r="AO139" s="150"/>
      <c r="AP139" s="149"/>
      <c r="AQ139" s="149"/>
      <c r="AR139" s="149"/>
      <c r="AS139" s="149"/>
      <c r="AT139" s="148"/>
      <c r="AU139" s="149"/>
      <c r="AV139" s="149"/>
      <c r="AW139" s="150"/>
      <c r="AX139" s="149"/>
      <c r="AY139" s="149"/>
      <c r="AZ139" s="149"/>
      <c r="BA139" s="149"/>
      <c r="BB139" s="148"/>
      <c r="BC139" s="149"/>
      <c r="BD139" s="149"/>
      <c r="BE139" s="150"/>
      <c r="BF139" s="149"/>
      <c r="BG139" s="149"/>
      <c r="BH139" s="149"/>
      <c r="BI139" s="149"/>
      <c r="BJ139" s="148"/>
      <c r="BK139" s="149"/>
      <c r="BL139" s="149"/>
      <c r="BM139" s="150"/>
      <c r="BN139" s="149"/>
      <c r="BO139" s="149"/>
      <c r="BP139" s="149"/>
      <c r="BQ139" s="149"/>
      <c r="BR139" s="148"/>
      <c r="BS139" s="149"/>
      <c r="BT139" s="149"/>
      <c r="BU139" s="150"/>
      <c r="BV139" s="149"/>
      <c r="BW139" s="149"/>
      <c r="BX139" s="149"/>
      <c r="BY139" s="149"/>
      <c r="BZ139" s="148"/>
      <c r="CA139" s="149"/>
      <c r="CB139" s="149"/>
      <c r="CC139" s="150"/>
      <c r="CD139" s="151">
        <f t="shared" ref="CD139:CK139" si="64">+CD124+CD134</f>
        <v>2497</v>
      </c>
      <c r="CE139" s="151">
        <f t="shared" si="64"/>
        <v>3403</v>
      </c>
      <c r="CF139" s="151">
        <f t="shared" si="64"/>
        <v>3675</v>
      </c>
      <c r="CG139" s="151">
        <f t="shared" si="64"/>
        <v>3920</v>
      </c>
      <c r="CH139" s="152">
        <f t="shared" si="64"/>
        <v>4056</v>
      </c>
      <c r="CI139" s="151">
        <f t="shared" si="64"/>
        <v>4081</v>
      </c>
      <c r="CJ139" s="151">
        <f t="shared" si="64"/>
        <v>4703</v>
      </c>
      <c r="CK139" s="337">
        <f t="shared" si="64"/>
        <v>4436</v>
      </c>
      <c r="CL139" s="1114">
        <v>4494</v>
      </c>
      <c r="CM139" s="1114">
        <v>4843</v>
      </c>
      <c r="CN139" s="1114">
        <v>4737</v>
      </c>
      <c r="CO139" s="927">
        <v>4488</v>
      </c>
      <c r="CP139" s="1114">
        <v>4045</v>
      </c>
      <c r="CQ139" s="1114">
        <v>4279</v>
      </c>
      <c r="CR139" s="1114">
        <v>4017</v>
      </c>
      <c r="CS139" s="927">
        <v>3925</v>
      </c>
      <c r="CT139" s="1114">
        <f t="shared" ref="CT139:DE139" si="65">+CT124+CT134</f>
        <v>3602</v>
      </c>
      <c r="CU139" s="1114">
        <f t="shared" si="65"/>
        <v>4174</v>
      </c>
      <c r="CV139" s="1114">
        <f t="shared" si="65"/>
        <v>3879</v>
      </c>
      <c r="CW139" s="927">
        <f t="shared" si="65"/>
        <v>4436</v>
      </c>
      <c r="CX139" s="1114">
        <f t="shared" si="65"/>
        <v>4298</v>
      </c>
      <c r="CY139" s="1114">
        <f t="shared" si="65"/>
        <v>4822</v>
      </c>
      <c r="CZ139" s="1114">
        <f t="shared" si="65"/>
        <v>5051</v>
      </c>
      <c r="DA139" s="927">
        <f t="shared" si="65"/>
        <v>4704</v>
      </c>
      <c r="DB139" s="1114">
        <f t="shared" si="65"/>
        <v>3989</v>
      </c>
      <c r="DC139" s="1114">
        <f t="shared" si="65"/>
        <v>4428</v>
      </c>
      <c r="DD139" s="1114">
        <f t="shared" si="65"/>
        <v>4770</v>
      </c>
      <c r="DE139" s="1114">
        <f t="shared" si="65"/>
        <v>5618</v>
      </c>
      <c r="DF139" s="1113"/>
      <c r="DG139" s="1365"/>
      <c r="DH139" s="1365"/>
      <c r="DI139" s="1114"/>
    </row>
    <row r="140" spans="1:113" s="17" customFormat="1" hidden="1" outlineLevel="1">
      <c r="A140" s="136" t="s">
        <v>61</v>
      </c>
      <c r="B140" s="148"/>
      <c r="C140" s="149"/>
      <c r="D140" s="149"/>
      <c r="E140" s="150"/>
      <c r="F140" s="148"/>
      <c r="G140" s="149"/>
      <c r="H140" s="149"/>
      <c r="I140" s="150"/>
      <c r="J140" s="149"/>
      <c r="K140" s="149"/>
      <c r="L140" s="149"/>
      <c r="M140" s="149"/>
      <c r="N140" s="148"/>
      <c r="O140" s="149"/>
      <c r="P140" s="149"/>
      <c r="Q140" s="150"/>
      <c r="R140" s="149"/>
      <c r="S140" s="149"/>
      <c r="T140" s="149"/>
      <c r="U140" s="149"/>
      <c r="V140" s="148"/>
      <c r="W140" s="149"/>
      <c r="X140" s="149"/>
      <c r="Y140" s="150"/>
      <c r="Z140" s="149"/>
      <c r="AA140" s="149"/>
      <c r="AB140" s="149"/>
      <c r="AC140" s="149"/>
      <c r="AD140" s="148"/>
      <c r="AE140" s="149"/>
      <c r="AF140" s="149"/>
      <c r="AG140" s="150"/>
      <c r="AH140" s="149"/>
      <c r="AI140" s="149"/>
      <c r="AJ140" s="149"/>
      <c r="AK140" s="149"/>
      <c r="AL140" s="148"/>
      <c r="AM140" s="149"/>
      <c r="AN140" s="149"/>
      <c r="AO140" s="150"/>
      <c r="AP140" s="149"/>
      <c r="AQ140" s="149"/>
      <c r="AR140" s="149"/>
      <c r="AS140" s="149"/>
      <c r="AT140" s="148"/>
      <c r="AU140" s="149"/>
      <c r="AV140" s="149"/>
      <c r="AW140" s="150"/>
      <c r="AX140" s="149"/>
      <c r="AY140" s="149"/>
      <c r="AZ140" s="149"/>
      <c r="BA140" s="149"/>
      <c r="BB140" s="148"/>
      <c r="BC140" s="149"/>
      <c r="BD140" s="149"/>
      <c r="BE140" s="150"/>
      <c r="BF140" s="149"/>
      <c r="BG140" s="149"/>
      <c r="BH140" s="149"/>
      <c r="BI140" s="149"/>
      <c r="BJ140" s="148"/>
      <c r="BK140" s="149"/>
      <c r="BL140" s="149"/>
      <c r="BM140" s="150"/>
      <c r="BN140" s="149"/>
      <c r="BO140" s="149"/>
      <c r="BP140" s="149"/>
      <c r="BQ140" s="149"/>
      <c r="BR140" s="148"/>
      <c r="BS140" s="149"/>
      <c r="BT140" s="149"/>
      <c r="BU140" s="150"/>
      <c r="BV140" s="149"/>
      <c r="BW140" s="149"/>
      <c r="BX140" s="149"/>
      <c r="BY140" s="149"/>
      <c r="BZ140" s="148"/>
      <c r="CA140" s="149"/>
      <c r="CB140" s="149"/>
      <c r="CC140" s="150"/>
      <c r="CD140" s="158">
        <f t="shared" ref="CD140:CK140" si="66">+CD139/CD108</f>
        <v>0.16319194823867722</v>
      </c>
      <c r="CE140" s="158">
        <f t="shared" si="66"/>
        <v>0.19523809523809524</v>
      </c>
      <c r="CF140" s="158">
        <f t="shared" si="66"/>
        <v>0.20712393620019162</v>
      </c>
      <c r="CG140" s="158">
        <f t="shared" si="66"/>
        <v>0.20205144064738931</v>
      </c>
      <c r="CH140" s="159">
        <f t="shared" si="66"/>
        <v>0.22257586566427043</v>
      </c>
      <c r="CI140" s="158">
        <f t="shared" si="66"/>
        <v>0.20455115031827978</v>
      </c>
      <c r="CJ140" s="158">
        <f t="shared" si="66"/>
        <v>0.2267708182651044</v>
      </c>
      <c r="CK140" s="349">
        <f t="shared" si="66"/>
        <v>0.1990130103185285</v>
      </c>
      <c r="CL140" s="1111">
        <v>0.20194122404960907</v>
      </c>
      <c r="CM140" s="1111">
        <v>0.20663907496693262</v>
      </c>
      <c r="CN140" s="1111">
        <v>0.21440210011767902</v>
      </c>
      <c r="CO140" s="907">
        <v>0.19729206963249515</v>
      </c>
      <c r="CP140" s="1111">
        <v>0.19998417924910764</v>
      </c>
      <c r="CQ140" s="1111">
        <v>0.19589799935906241</v>
      </c>
      <c r="CR140" s="1111">
        <v>0.19545543012845465</v>
      </c>
      <c r="CS140" s="907">
        <v>0.18456691432333303</v>
      </c>
      <c r="CT140" s="1111">
        <f t="shared" ref="CT140:DE140" si="67">+CT139/CT108</f>
        <v>0.16813704896606452</v>
      </c>
      <c r="CU140" s="1111">
        <f t="shared" si="67"/>
        <v>0.17877334247044716</v>
      </c>
      <c r="CV140" s="1111">
        <f t="shared" si="67"/>
        <v>0.16443408223823655</v>
      </c>
      <c r="CW140" s="907">
        <f t="shared" si="67"/>
        <v>0.17492113564668771</v>
      </c>
      <c r="CX140" s="1111">
        <f t="shared" si="67"/>
        <v>0.17940476687398255</v>
      </c>
      <c r="CY140" s="1111">
        <f t="shared" si="67"/>
        <v>0.19218046311426407</v>
      </c>
      <c r="CZ140" s="1111">
        <f t="shared" si="67"/>
        <v>0.20267233769360404</v>
      </c>
      <c r="DA140" s="907">
        <f t="shared" si="67"/>
        <v>0.18813742350917889</v>
      </c>
      <c r="DB140" s="1111">
        <f t="shared" si="67"/>
        <v>0.17766000089074957</v>
      </c>
      <c r="DC140" s="1111">
        <f t="shared" si="67"/>
        <v>0.18025646244657031</v>
      </c>
      <c r="DD140" s="1111">
        <f t="shared" si="67"/>
        <v>0.18457609410672135</v>
      </c>
      <c r="DE140" s="1111">
        <f t="shared" si="67"/>
        <v>0.197157396034392</v>
      </c>
      <c r="DF140" s="1114"/>
      <c r="DG140" s="1367"/>
      <c r="DH140" s="1367"/>
      <c r="DI140" s="1111"/>
    </row>
    <row r="141" spans="1:113" hidden="1" outlineLevel="1">
      <c r="A141" s="136"/>
      <c r="B141" s="137"/>
      <c r="C141" s="135"/>
      <c r="D141" s="135"/>
      <c r="E141" s="136"/>
      <c r="F141" s="137"/>
      <c r="G141" s="135"/>
      <c r="H141" s="135"/>
      <c r="I141" s="136"/>
      <c r="J141" s="135"/>
      <c r="K141" s="135"/>
      <c r="L141" s="135"/>
      <c r="M141" s="135"/>
      <c r="N141" s="137"/>
      <c r="O141" s="135"/>
      <c r="P141" s="135"/>
      <c r="Q141" s="136"/>
      <c r="R141" s="135"/>
      <c r="S141" s="135"/>
      <c r="T141" s="135"/>
      <c r="U141" s="135"/>
      <c r="V141" s="137"/>
      <c r="W141" s="135"/>
      <c r="X141" s="135"/>
      <c r="Y141" s="136"/>
      <c r="Z141" s="135"/>
      <c r="AA141" s="135"/>
      <c r="AB141" s="135"/>
      <c r="AC141" s="135"/>
      <c r="AD141" s="137"/>
      <c r="AE141" s="135"/>
      <c r="AF141" s="135"/>
      <c r="AG141" s="136"/>
      <c r="AH141" s="135"/>
      <c r="AI141" s="135"/>
      <c r="AJ141" s="135"/>
      <c r="AK141" s="135"/>
      <c r="AL141" s="137"/>
      <c r="AM141" s="135"/>
      <c r="AN141" s="135"/>
      <c r="AO141" s="136"/>
      <c r="AP141" s="135"/>
      <c r="AQ141" s="135"/>
      <c r="AR141" s="135"/>
      <c r="AS141" s="135"/>
      <c r="AT141" s="137"/>
      <c r="AU141" s="135"/>
      <c r="AV141" s="135"/>
      <c r="AW141" s="136"/>
      <c r="AX141" s="135"/>
      <c r="AY141" s="135"/>
      <c r="AZ141" s="135"/>
      <c r="BA141" s="135"/>
      <c r="BB141" s="137"/>
      <c r="BC141" s="135"/>
      <c r="BD141" s="135"/>
      <c r="BE141" s="136"/>
      <c r="BF141" s="135"/>
      <c r="BG141" s="135"/>
      <c r="BH141" s="135"/>
      <c r="BI141" s="135"/>
      <c r="BJ141" s="137"/>
      <c r="BK141" s="135"/>
      <c r="BL141" s="135"/>
      <c r="BM141" s="136"/>
      <c r="BN141" s="135"/>
      <c r="BO141" s="135"/>
      <c r="BP141" s="135"/>
      <c r="BQ141" s="135"/>
      <c r="BR141" s="137"/>
      <c r="BS141" s="135"/>
      <c r="BT141" s="135"/>
      <c r="BU141" s="136"/>
      <c r="BV141" s="135"/>
      <c r="BW141" s="135"/>
      <c r="BX141" s="135"/>
      <c r="BY141" s="135"/>
      <c r="BZ141" s="137"/>
      <c r="CA141" s="135"/>
      <c r="CB141" s="135"/>
      <c r="CC141" s="136"/>
      <c r="CD141" s="140"/>
      <c r="CE141" s="140"/>
      <c r="CF141" s="140"/>
      <c r="CG141" s="140"/>
      <c r="CH141" s="141"/>
      <c r="CI141" s="140"/>
      <c r="CJ141" s="216"/>
      <c r="CK141" s="335"/>
      <c r="CL141" s="1113"/>
      <c r="CM141" s="1113"/>
      <c r="CN141" s="1113"/>
      <c r="CO141" s="926"/>
      <c r="CP141" s="1113"/>
      <c r="CQ141" s="1113"/>
      <c r="CR141" s="1113"/>
      <c r="CS141" s="926"/>
      <c r="CT141" s="1113"/>
      <c r="CU141" s="1113"/>
      <c r="CV141" s="1113"/>
      <c r="CW141" s="926"/>
      <c r="CX141" s="1113"/>
      <c r="CY141" s="1113"/>
      <c r="CZ141" s="1113"/>
      <c r="DA141" s="926"/>
      <c r="DB141" s="1113"/>
      <c r="DC141" s="1113"/>
      <c r="DD141" s="1113"/>
      <c r="DE141" s="1113"/>
      <c r="DF141" s="1111"/>
      <c r="DG141" s="1364"/>
      <c r="DH141" s="1364"/>
      <c r="DI141" s="1113"/>
    </row>
    <row r="142" spans="1:113" hidden="1" outlineLevel="1">
      <c r="A142" s="201" t="s">
        <v>62</v>
      </c>
      <c r="B142" s="137"/>
      <c r="C142" s="135"/>
      <c r="D142" s="135"/>
      <c r="E142" s="136"/>
      <c r="F142" s="137"/>
      <c r="G142" s="135"/>
      <c r="H142" s="135"/>
      <c r="I142" s="136"/>
      <c r="J142" s="135"/>
      <c r="K142" s="135"/>
      <c r="L142" s="135"/>
      <c r="M142" s="135"/>
      <c r="N142" s="137"/>
      <c r="O142" s="135"/>
      <c r="P142" s="135"/>
      <c r="Q142" s="136"/>
      <c r="R142" s="135"/>
      <c r="S142" s="135"/>
      <c r="T142" s="135"/>
      <c r="U142" s="135"/>
      <c r="V142" s="137"/>
      <c r="W142" s="135"/>
      <c r="X142" s="135"/>
      <c r="Y142" s="136"/>
      <c r="Z142" s="135"/>
      <c r="AA142" s="135"/>
      <c r="AB142" s="135"/>
      <c r="AC142" s="135"/>
      <c r="AD142" s="137"/>
      <c r="AE142" s="135"/>
      <c r="AF142" s="135"/>
      <c r="AG142" s="136"/>
      <c r="AH142" s="135"/>
      <c r="AI142" s="135"/>
      <c r="AJ142" s="135"/>
      <c r="AK142" s="135"/>
      <c r="AL142" s="137"/>
      <c r="AM142" s="135"/>
      <c r="AN142" s="135"/>
      <c r="AO142" s="136"/>
      <c r="AP142" s="135"/>
      <c r="AQ142" s="135"/>
      <c r="AR142" s="135"/>
      <c r="AS142" s="135"/>
      <c r="AT142" s="137"/>
      <c r="AU142" s="135"/>
      <c r="AV142" s="135"/>
      <c r="AW142" s="136"/>
      <c r="AX142" s="135"/>
      <c r="AY142" s="135"/>
      <c r="AZ142" s="135"/>
      <c r="BA142" s="135"/>
      <c r="BB142" s="137"/>
      <c r="BC142" s="135"/>
      <c r="BD142" s="135"/>
      <c r="BE142" s="136"/>
      <c r="BF142" s="135"/>
      <c r="BG142" s="135"/>
      <c r="BH142" s="135"/>
      <c r="BI142" s="135"/>
      <c r="BJ142" s="137"/>
      <c r="BK142" s="135"/>
      <c r="BL142" s="135"/>
      <c r="BM142" s="136"/>
      <c r="BN142" s="135"/>
      <c r="BO142" s="135"/>
      <c r="BP142" s="135"/>
      <c r="BQ142" s="135"/>
      <c r="BR142" s="137"/>
      <c r="BS142" s="135"/>
      <c r="BT142" s="135"/>
      <c r="BU142" s="136"/>
      <c r="BV142" s="135"/>
      <c r="BW142" s="135"/>
      <c r="BX142" s="135"/>
      <c r="BY142" s="135"/>
      <c r="BZ142" s="137"/>
      <c r="CA142" s="135"/>
      <c r="CB142" s="135"/>
      <c r="CC142" s="136"/>
      <c r="CD142" s="162">
        <v>-642</v>
      </c>
      <c r="CE142" s="162">
        <v>-880</v>
      </c>
      <c r="CF142" s="162">
        <v>-1025</v>
      </c>
      <c r="CG142" s="162">
        <v>-1004</v>
      </c>
      <c r="CH142" s="163">
        <v>-1023</v>
      </c>
      <c r="CI142" s="162">
        <v>-1099</v>
      </c>
      <c r="CJ142" s="93">
        <v>-1102</v>
      </c>
      <c r="CK142" s="342">
        <v>-1064</v>
      </c>
      <c r="CL142" s="1116">
        <v>-1085</v>
      </c>
      <c r="CM142" s="1116">
        <v>-1223</v>
      </c>
      <c r="CN142" s="1116">
        <v>-1249</v>
      </c>
      <c r="CO142" s="930">
        <v>-1072</v>
      </c>
      <c r="CP142" s="1116">
        <v>-1057</v>
      </c>
      <c r="CQ142" s="1116">
        <v>-1142</v>
      </c>
      <c r="CR142" s="1116">
        <v>-963</v>
      </c>
      <c r="CS142" s="930">
        <v>-1022</v>
      </c>
      <c r="CT142" s="1116">
        <v>-847</v>
      </c>
      <c r="CU142" s="1116">
        <v>-967</v>
      </c>
      <c r="CV142" s="1116">
        <v>-1001</v>
      </c>
      <c r="CW142" s="930">
        <v>-1101</v>
      </c>
      <c r="CX142" s="1116">
        <v>-1054</v>
      </c>
      <c r="CY142" s="1116">
        <v>-1198</v>
      </c>
      <c r="CZ142" s="1116">
        <v>-1220</v>
      </c>
      <c r="DA142" s="930">
        <v>-3626</v>
      </c>
      <c r="DB142" s="1116">
        <v>-1092</v>
      </c>
      <c r="DC142" s="1116">
        <v>-1230</v>
      </c>
      <c r="DD142" s="1116">
        <v>-1334</v>
      </c>
      <c r="DE142" s="1116">
        <v>-1364</v>
      </c>
      <c r="DF142" s="1113"/>
      <c r="DG142" s="1369"/>
      <c r="DH142" s="1369"/>
      <c r="DI142" s="1116"/>
    </row>
    <row r="143" spans="1:113" hidden="1" outlineLevel="1">
      <c r="A143" s="202" t="s">
        <v>63</v>
      </c>
      <c r="B143" s="143"/>
      <c r="C143" s="144"/>
      <c r="D143" s="144"/>
      <c r="E143" s="145"/>
      <c r="F143" s="143"/>
      <c r="G143" s="144"/>
      <c r="H143" s="144"/>
      <c r="I143" s="145"/>
      <c r="J143" s="144"/>
      <c r="K143" s="144"/>
      <c r="L143" s="144"/>
      <c r="M143" s="144"/>
      <c r="N143" s="143"/>
      <c r="O143" s="144"/>
      <c r="P143" s="144"/>
      <c r="Q143" s="145"/>
      <c r="R143" s="144"/>
      <c r="S143" s="144"/>
      <c r="T143" s="144"/>
      <c r="U143" s="144"/>
      <c r="V143" s="143"/>
      <c r="W143" s="144"/>
      <c r="X143" s="144"/>
      <c r="Y143" s="145"/>
      <c r="Z143" s="144"/>
      <c r="AA143" s="144"/>
      <c r="AB143" s="144"/>
      <c r="AC143" s="144"/>
      <c r="AD143" s="143"/>
      <c r="AE143" s="144"/>
      <c r="AF143" s="144"/>
      <c r="AG143" s="145"/>
      <c r="AH143" s="144"/>
      <c r="AI143" s="144"/>
      <c r="AJ143" s="144"/>
      <c r="AK143" s="144"/>
      <c r="AL143" s="143"/>
      <c r="AM143" s="144"/>
      <c r="AN143" s="144"/>
      <c r="AO143" s="145"/>
      <c r="AP143" s="144"/>
      <c r="AQ143" s="144"/>
      <c r="AR143" s="144"/>
      <c r="AS143" s="144"/>
      <c r="AT143" s="143"/>
      <c r="AU143" s="144"/>
      <c r="AV143" s="144"/>
      <c r="AW143" s="145"/>
      <c r="AX143" s="144"/>
      <c r="AY143" s="144"/>
      <c r="AZ143" s="144"/>
      <c r="BA143" s="144"/>
      <c r="BB143" s="143"/>
      <c r="BC143" s="144"/>
      <c r="BD143" s="144"/>
      <c r="BE143" s="145"/>
      <c r="BF143" s="144"/>
      <c r="BG143" s="144"/>
      <c r="BH143" s="144"/>
      <c r="BI143" s="144"/>
      <c r="BJ143" s="143"/>
      <c r="BK143" s="144"/>
      <c r="BL143" s="144"/>
      <c r="BM143" s="145"/>
      <c r="BN143" s="144"/>
      <c r="BO143" s="144"/>
      <c r="BP143" s="144"/>
      <c r="BQ143" s="144"/>
      <c r="BR143" s="143"/>
      <c r="BS143" s="144"/>
      <c r="BT143" s="144"/>
      <c r="BU143" s="145"/>
      <c r="BV143" s="144"/>
      <c r="BW143" s="144"/>
      <c r="BX143" s="144"/>
      <c r="BY143" s="144"/>
      <c r="BZ143" s="143"/>
      <c r="CA143" s="144"/>
      <c r="CB143" s="144"/>
      <c r="CC143" s="145"/>
      <c r="CD143" s="175"/>
      <c r="CE143" s="175"/>
      <c r="CF143" s="175"/>
      <c r="CG143" s="175"/>
      <c r="CH143" s="175"/>
      <c r="CI143" s="175"/>
      <c r="CJ143" s="175"/>
      <c r="CK143" s="351"/>
      <c r="CL143" s="917"/>
      <c r="CM143" s="917"/>
      <c r="CN143" s="917"/>
      <c r="CO143" s="938"/>
      <c r="CP143" s="917"/>
      <c r="CQ143" s="917"/>
      <c r="CR143" s="917"/>
      <c r="CS143" s="938"/>
      <c r="CT143" s="917"/>
      <c r="CU143" s="1115"/>
      <c r="CV143" s="1115"/>
      <c r="CW143" s="938"/>
      <c r="CX143" s="1115"/>
      <c r="CY143" s="1115"/>
      <c r="CZ143" s="1115"/>
      <c r="DA143" s="938"/>
      <c r="DB143" s="1115"/>
      <c r="DC143" s="1115"/>
      <c r="DD143" s="1115"/>
      <c r="DE143" s="1115"/>
      <c r="DF143" s="1116"/>
      <c r="DG143" s="1368"/>
      <c r="DH143" s="1368"/>
      <c r="DI143" s="1111"/>
    </row>
    <row r="144" spans="1:113" hidden="1" outlineLevel="1">
      <c r="A144" s="200" t="s">
        <v>64</v>
      </c>
      <c r="B144" s="137"/>
      <c r="C144" s="135"/>
      <c r="D144" s="135"/>
      <c r="E144" s="136"/>
      <c r="F144" s="137"/>
      <c r="G144" s="135"/>
      <c r="H144" s="135"/>
      <c r="I144" s="136"/>
      <c r="J144" s="135"/>
      <c r="K144" s="135"/>
      <c r="L144" s="135"/>
      <c r="M144" s="135"/>
      <c r="N144" s="137"/>
      <c r="O144" s="135"/>
      <c r="P144" s="135"/>
      <c r="Q144" s="136"/>
      <c r="R144" s="135"/>
      <c r="S144" s="135"/>
      <c r="T144" s="135"/>
      <c r="U144" s="135"/>
      <c r="V144" s="137"/>
      <c r="W144" s="135"/>
      <c r="X144" s="135"/>
      <c r="Y144" s="136"/>
      <c r="Z144" s="135"/>
      <c r="AA144" s="135"/>
      <c r="AB144" s="135"/>
      <c r="AC144" s="135"/>
      <c r="AD144" s="137"/>
      <c r="AE144" s="135"/>
      <c r="AF144" s="135"/>
      <c r="AG144" s="136"/>
      <c r="AH144" s="135"/>
      <c r="AI144" s="135"/>
      <c r="AJ144" s="135"/>
      <c r="AK144" s="135"/>
      <c r="AL144" s="137"/>
      <c r="AM144" s="135"/>
      <c r="AN144" s="135"/>
      <c r="AO144" s="136"/>
      <c r="AP144" s="135"/>
      <c r="AQ144" s="135"/>
      <c r="AR144" s="135"/>
      <c r="AS144" s="135"/>
      <c r="AT144" s="137"/>
      <c r="AU144" s="135"/>
      <c r="AV144" s="135"/>
      <c r="AW144" s="136"/>
      <c r="AX144" s="135"/>
      <c r="AY144" s="135"/>
      <c r="AZ144" s="135"/>
      <c r="BA144" s="135"/>
      <c r="BB144" s="137"/>
      <c r="BC144" s="135"/>
      <c r="BD144" s="135"/>
      <c r="BE144" s="136"/>
      <c r="BF144" s="135"/>
      <c r="BG144" s="135"/>
      <c r="BH144" s="135"/>
      <c r="BI144" s="135"/>
      <c r="BJ144" s="137"/>
      <c r="BK144" s="135"/>
      <c r="BL144" s="135"/>
      <c r="BM144" s="136"/>
      <c r="BN144" s="135"/>
      <c r="BO144" s="135"/>
      <c r="BP144" s="135"/>
      <c r="BQ144" s="135"/>
      <c r="BR144" s="137"/>
      <c r="BS144" s="135"/>
      <c r="BT144" s="135"/>
      <c r="BU144" s="136"/>
      <c r="BV144" s="135"/>
      <c r="BW144" s="135"/>
      <c r="BX144" s="135"/>
      <c r="BY144" s="135"/>
      <c r="BZ144" s="137"/>
      <c r="CA144" s="135"/>
      <c r="CB144" s="135"/>
      <c r="CC144" s="136"/>
      <c r="CD144" s="140">
        <f t="shared" ref="CD144:CK144" si="68">+CD139+CD142</f>
        <v>1855</v>
      </c>
      <c r="CE144" s="140">
        <f t="shared" si="68"/>
        <v>2523</v>
      </c>
      <c r="CF144" s="140">
        <f t="shared" si="68"/>
        <v>2650</v>
      </c>
      <c r="CG144" s="140">
        <f t="shared" si="68"/>
        <v>2916</v>
      </c>
      <c r="CH144" s="141">
        <f t="shared" si="68"/>
        <v>3033</v>
      </c>
      <c r="CI144" s="140">
        <f t="shared" si="68"/>
        <v>2982</v>
      </c>
      <c r="CJ144" s="140">
        <f t="shared" si="68"/>
        <v>3601</v>
      </c>
      <c r="CK144" s="352">
        <f t="shared" si="68"/>
        <v>3372</v>
      </c>
      <c r="CL144" s="1113">
        <v>3409</v>
      </c>
      <c r="CM144" s="1113">
        <v>3620</v>
      </c>
      <c r="CN144" s="1113">
        <v>3488</v>
      </c>
      <c r="CO144" s="926">
        <v>3416</v>
      </c>
      <c r="CP144" s="1113">
        <v>2988</v>
      </c>
      <c r="CQ144" s="1113">
        <v>3137</v>
      </c>
      <c r="CR144" s="1113">
        <v>3054</v>
      </c>
      <c r="CS144" s="926">
        <v>2903</v>
      </c>
      <c r="CT144" s="1113">
        <f t="shared" ref="CT144:DC144" si="69">+CT139+CT142</f>
        <v>2755</v>
      </c>
      <c r="CU144" s="1113">
        <f t="shared" si="69"/>
        <v>3207</v>
      </c>
      <c r="CV144" s="1113">
        <f t="shared" si="69"/>
        <v>2878</v>
      </c>
      <c r="CW144" s="926">
        <f t="shared" si="69"/>
        <v>3335</v>
      </c>
      <c r="CX144" s="1113">
        <f t="shared" si="69"/>
        <v>3244</v>
      </c>
      <c r="CY144" s="1113">
        <f t="shared" si="69"/>
        <v>3624</v>
      </c>
      <c r="CZ144" s="1113">
        <f t="shared" si="69"/>
        <v>3831</v>
      </c>
      <c r="DA144" s="926">
        <f t="shared" si="69"/>
        <v>1078</v>
      </c>
      <c r="DB144" s="1113">
        <f t="shared" si="69"/>
        <v>2897</v>
      </c>
      <c r="DC144" s="1113">
        <f t="shared" si="69"/>
        <v>3198</v>
      </c>
      <c r="DD144" s="1113">
        <f>+DD139+DD142</f>
        <v>3436</v>
      </c>
      <c r="DE144" s="1113">
        <f>+DE139+DE142</f>
        <v>4254</v>
      </c>
      <c r="DF144" s="1285"/>
      <c r="DG144" s="1364"/>
      <c r="DH144" s="1364"/>
      <c r="DI144" s="1113"/>
    </row>
    <row r="145" spans="1:113" hidden="1" outlineLevel="1">
      <c r="A145" s="201" t="s">
        <v>65</v>
      </c>
      <c r="B145" s="137"/>
      <c r="C145" s="135"/>
      <c r="D145" s="135"/>
      <c r="E145" s="136"/>
      <c r="F145" s="137"/>
      <c r="G145" s="135"/>
      <c r="H145" s="135"/>
      <c r="I145" s="136"/>
      <c r="J145" s="135"/>
      <c r="K145" s="135"/>
      <c r="L145" s="135"/>
      <c r="M145" s="135"/>
      <c r="N145" s="137"/>
      <c r="O145" s="135"/>
      <c r="P145" s="135"/>
      <c r="Q145" s="136"/>
      <c r="R145" s="135"/>
      <c r="S145" s="135"/>
      <c r="T145" s="135"/>
      <c r="U145" s="135"/>
      <c r="V145" s="137"/>
      <c r="W145" s="135"/>
      <c r="X145" s="135"/>
      <c r="Y145" s="136"/>
      <c r="Z145" s="135"/>
      <c r="AA145" s="135"/>
      <c r="AB145" s="135"/>
      <c r="AC145" s="135"/>
      <c r="AD145" s="137"/>
      <c r="AE145" s="135"/>
      <c r="AF145" s="135"/>
      <c r="AG145" s="136"/>
      <c r="AH145" s="135"/>
      <c r="AI145" s="135"/>
      <c r="AJ145" s="135"/>
      <c r="AK145" s="135"/>
      <c r="AL145" s="137"/>
      <c r="AM145" s="135"/>
      <c r="AN145" s="135"/>
      <c r="AO145" s="136"/>
      <c r="AP145" s="135"/>
      <c r="AQ145" s="135"/>
      <c r="AR145" s="135"/>
      <c r="AS145" s="135"/>
      <c r="AT145" s="137"/>
      <c r="AU145" s="135"/>
      <c r="AV145" s="135"/>
      <c r="AW145" s="136"/>
      <c r="AX145" s="135"/>
      <c r="AY145" s="135"/>
      <c r="AZ145" s="135"/>
      <c r="BA145" s="135"/>
      <c r="BB145" s="137"/>
      <c r="BC145" s="135"/>
      <c r="BD145" s="135"/>
      <c r="BE145" s="136"/>
      <c r="BF145" s="135"/>
      <c r="BG145" s="135"/>
      <c r="BH145" s="135"/>
      <c r="BI145" s="135"/>
      <c r="BJ145" s="137"/>
      <c r="BK145" s="135"/>
      <c r="BL145" s="135"/>
      <c r="BM145" s="136"/>
      <c r="BN145" s="135"/>
      <c r="BO145" s="135"/>
      <c r="BP145" s="135"/>
      <c r="BQ145" s="135"/>
      <c r="BR145" s="137"/>
      <c r="BS145" s="135"/>
      <c r="BT145" s="135"/>
      <c r="BU145" s="136"/>
      <c r="BV145" s="135"/>
      <c r="BW145" s="135"/>
      <c r="BX145" s="135"/>
      <c r="BY145" s="135"/>
      <c r="BZ145" s="137"/>
      <c r="CA145" s="135"/>
      <c r="CB145" s="135"/>
      <c r="CC145" s="136"/>
      <c r="CD145" s="142"/>
      <c r="CE145" s="142"/>
      <c r="CF145" s="142"/>
      <c r="CG145" s="142"/>
      <c r="CH145" s="164"/>
      <c r="CI145" s="142"/>
      <c r="CJ145" s="221"/>
      <c r="CK145" s="343"/>
      <c r="CL145" s="1117"/>
      <c r="CM145" s="1117"/>
      <c r="CN145" s="1117"/>
      <c r="CO145" s="931"/>
      <c r="CP145" s="1117"/>
      <c r="CQ145" s="1117"/>
      <c r="CR145" s="1117"/>
      <c r="CS145" s="931"/>
      <c r="CT145" s="1117"/>
      <c r="CU145" s="1117"/>
      <c r="CV145" s="1117"/>
      <c r="CW145" s="931"/>
      <c r="CX145" s="1117">
        <v>-8</v>
      </c>
      <c r="CY145" s="1117">
        <v>27</v>
      </c>
      <c r="CZ145" s="1117">
        <v>-25</v>
      </c>
      <c r="DA145" s="931">
        <v>-48</v>
      </c>
      <c r="DB145" s="1117">
        <v>11</v>
      </c>
      <c r="DC145" s="1117">
        <v>-10</v>
      </c>
      <c r="DD145" s="1117">
        <v>-45</v>
      </c>
      <c r="DE145" s="1117">
        <v>-1793</v>
      </c>
      <c r="DF145" s="1113"/>
      <c r="DG145" s="1377"/>
      <c r="DH145" s="1377"/>
      <c r="DI145" s="1117"/>
    </row>
    <row r="146" spans="1:113" s="17" customFormat="1" hidden="1" outlineLevel="1">
      <c r="A146" s="200" t="s">
        <v>66</v>
      </c>
      <c r="B146" s="148"/>
      <c r="C146" s="149"/>
      <c r="D146" s="149"/>
      <c r="E146" s="150"/>
      <c r="F146" s="148"/>
      <c r="G146" s="149"/>
      <c r="H146" s="149"/>
      <c r="I146" s="150"/>
      <c r="J146" s="149"/>
      <c r="K146" s="149"/>
      <c r="L146" s="149"/>
      <c r="M146" s="149"/>
      <c r="N146" s="148"/>
      <c r="O146" s="149"/>
      <c r="P146" s="149"/>
      <c r="Q146" s="150"/>
      <c r="R146" s="149"/>
      <c r="S146" s="149"/>
      <c r="T146" s="149"/>
      <c r="U146" s="149"/>
      <c r="V146" s="148"/>
      <c r="W146" s="149"/>
      <c r="X146" s="149"/>
      <c r="Y146" s="150"/>
      <c r="Z146" s="149"/>
      <c r="AA146" s="149"/>
      <c r="AB146" s="149"/>
      <c r="AC146" s="149"/>
      <c r="AD146" s="148"/>
      <c r="AE146" s="149"/>
      <c r="AF146" s="149"/>
      <c r="AG146" s="150"/>
      <c r="AH146" s="149"/>
      <c r="AI146" s="149"/>
      <c r="AJ146" s="149"/>
      <c r="AK146" s="149"/>
      <c r="AL146" s="148"/>
      <c r="AM146" s="149"/>
      <c r="AN146" s="149"/>
      <c r="AO146" s="150"/>
      <c r="AP146" s="149"/>
      <c r="AQ146" s="149"/>
      <c r="AR146" s="149"/>
      <c r="AS146" s="149"/>
      <c r="AT146" s="148"/>
      <c r="AU146" s="149"/>
      <c r="AV146" s="149"/>
      <c r="AW146" s="150"/>
      <c r="AX146" s="149"/>
      <c r="AY146" s="149"/>
      <c r="AZ146" s="149"/>
      <c r="BA146" s="149"/>
      <c r="BB146" s="148"/>
      <c r="BC146" s="149"/>
      <c r="BD146" s="149"/>
      <c r="BE146" s="150"/>
      <c r="BF146" s="149"/>
      <c r="BG146" s="149"/>
      <c r="BH146" s="149"/>
      <c r="BI146" s="149"/>
      <c r="BJ146" s="148"/>
      <c r="BK146" s="149"/>
      <c r="BL146" s="149"/>
      <c r="BM146" s="150"/>
      <c r="BN146" s="149"/>
      <c r="BO146" s="149"/>
      <c r="BP146" s="149"/>
      <c r="BQ146" s="149"/>
      <c r="BR146" s="148"/>
      <c r="BS146" s="149"/>
      <c r="BT146" s="149"/>
      <c r="BU146" s="150"/>
      <c r="BV146" s="149"/>
      <c r="BW146" s="149"/>
      <c r="BX146" s="149"/>
      <c r="BY146" s="149"/>
      <c r="BZ146" s="148"/>
      <c r="CA146" s="149"/>
      <c r="CB146" s="149"/>
      <c r="CC146" s="150"/>
      <c r="CD146" s="151">
        <f t="shared" ref="CD146:CK146" si="70">+CD144+CD145</f>
        <v>1855</v>
      </c>
      <c r="CE146" s="151">
        <f t="shared" si="70"/>
        <v>2523</v>
      </c>
      <c r="CF146" s="151">
        <f t="shared" si="70"/>
        <v>2650</v>
      </c>
      <c r="CG146" s="151">
        <f t="shared" si="70"/>
        <v>2916</v>
      </c>
      <c r="CH146" s="152">
        <f t="shared" si="70"/>
        <v>3033</v>
      </c>
      <c r="CI146" s="151">
        <f t="shared" si="70"/>
        <v>2982</v>
      </c>
      <c r="CJ146" s="151">
        <f t="shared" si="70"/>
        <v>3601</v>
      </c>
      <c r="CK146" s="337">
        <f t="shared" si="70"/>
        <v>3372</v>
      </c>
      <c r="CL146" s="1114">
        <v>3409</v>
      </c>
      <c r="CM146" s="1114">
        <v>3620</v>
      </c>
      <c r="CN146" s="1114">
        <v>3488</v>
      </c>
      <c r="CO146" s="927">
        <v>3416</v>
      </c>
      <c r="CP146" s="1114">
        <v>2988</v>
      </c>
      <c r="CQ146" s="1114">
        <v>3137</v>
      </c>
      <c r="CR146" s="1114">
        <v>3054</v>
      </c>
      <c r="CS146" s="927">
        <v>2903</v>
      </c>
      <c r="CT146" s="1114">
        <f t="shared" ref="CT146:DC146" si="71">+CT144+CT145</f>
        <v>2755</v>
      </c>
      <c r="CU146" s="1114">
        <f t="shared" si="71"/>
        <v>3207</v>
      </c>
      <c r="CV146" s="1114">
        <f t="shared" si="71"/>
        <v>2878</v>
      </c>
      <c r="CW146" s="927">
        <f t="shared" si="71"/>
        <v>3335</v>
      </c>
      <c r="CX146" s="1114">
        <f t="shared" si="71"/>
        <v>3236</v>
      </c>
      <c r="CY146" s="1114">
        <f t="shared" si="71"/>
        <v>3651</v>
      </c>
      <c r="CZ146" s="1114">
        <f t="shared" si="71"/>
        <v>3806</v>
      </c>
      <c r="DA146" s="927">
        <f t="shared" si="71"/>
        <v>1030</v>
      </c>
      <c r="DB146" s="1114">
        <f t="shared" si="71"/>
        <v>2908</v>
      </c>
      <c r="DC146" s="1114">
        <f t="shared" si="71"/>
        <v>3188</v>
      </c>
      <c r="DD146" s="1114">
        <f>+DD144+DD145</f>
        <v>3391</v>
      </c>
      <c r="DE146" s="1114">
        <f>+DE144+DE145</f>
        <v>2461</v>
      </c>
      <c r="DF146" s="1117"/>
      <c r="DG146" s="1365"/>
      <c r="DH146" s="1365"/>
      <c r="DI146" s="1114"/>
    </row>
    <row r="147" spans="1:113" s="17" customFormat="1" hidden="1" outlineLevel="1">
      <c r="A147" s="136" t="s">
        <v>67</v>
      </c>
      <c r="B147" s="148"/>
      <c r="C147" s="149"/>
      <c r="D147" s="149"/>
      <c r="E147" s="150"/>
      <c r="F147" s="148"/>
      <c r="G147" s="149"/>
      <c r="H147" s="149"/>
      <c r="I147" s="150"/>
      <c r="J147" s="149"/>
      <c r="K147" s="149"/>
      <c r="L147" s="149"/>
      <c r="M147" s="149"/>
      <c r="N147" s="148"/>
      <c r="O147" s="149"/>
      <c r="P147" s="149"/>
      <c r="Q147" s="150"/>
      <c r="R147" s="149"/>
      <c r="S147" s="149"/>
      <c r="T147" s="149"/>
      <c r="U147" s="149"/>
      <c r="V147" s="148"/>
      <c r="W147" s="149"/>
      <c r="X147" s="149"/>
      <c r="Y147" s="150"/>
      <c r="Z147" s="149"/>
      <c r="AA147" s="149"/>
      <c r="AB147" s="149"/>
      <c r="AC147" s="149"/>
      <c r="AD147" s="148"/>
      <c r="AE147" s="149"/>
      <c r="AF147" s="149"/>
      <c r="AG147" s="150"/>
      <c r="AH147" s="149"/>
      <c r="AI147" s="149"/>
      <c r="AJ147" s="149"/>
      <c r="AK147" s="149"/>
      <c r="AL147" s="148"/>
      <c r="AM147" s="149"/>
      <c r="AN147" s="149"/>
      <c r="AO147" s="150"/>
      <c r="AP147" s="149"/>
      <c r="AQ147" s="149"/>
      <c r="AR147" s="149"/>
      <c r="AS147" s="149"/>
      <c r="AT147" s="148"/>
      <c r="AU147" s="149"/>
      <c r="AV147" s="149"/>
      <c r="AW147" s="150"/>
      <c r="AX147" s="149"/>
      <c r="AY147" s="149"/>
      <c r="AZ147" s="149"/>
      <c r="BA147" s="149"/>
      <c r="BB147" s="148"/>
      <c r="BC147" s="149"/>
      <c r="BD147" s="149"/>
      <c r="BE147" s="150"/>
      <c r="BF147" s="149"/>
      <c r="BG147" s="149"/>
      <c r="BH147" s="149"/>
      <c r="BI147" s="149"/>
      <c r="BJ147" s="148"/>
      <c r="BK147" s="149"/>
      <c r="BL147" s="149"/>
      <c r="BM147" s="150"/>
      <c r="BN147" s="149"/>
      <c r="BO147" s="149"/>
      <c r="BP147" s="149"/>
      <c r="BQ147" s="149"/>
      <c r="BR147" s="148"/>
      <c r="BS147" s="149"/>
      <c r="BT147" s="149"/>
      <c r="BU147" s="150"/>
      <c r="BV147" s="149"/>
      <c r="BW147" s="149"/>
      <c r="BX147" s="149"/>
      <c r="BY147" s="149"/>
      <c r="BZ147" s="148"/>
      <c r="CA147" s="149"/>
      <c r="CB147" s="149"/>
      <c r="CC147" s="150"/>
      <c r="CD147" s="158">
        <f t="shared" ref="CD147:CK147" si="72">+CD144/CD108</f>
        <v>0.12123390628063525</v>
      </c>
      <c r="CE147" s="158">
        <f t="shared" si="72"/>
        <v>0.14475043029259896</v>
      </c>
      <c r="CF147" s="158">
        <f t="shared" si="72"/>
        <v>0.14935467508313138</v>
      </c>
      <c r="CG147" s="158">
        <f t="shared" si="72"/>
        <v>0.15030153084892531</v>
      </c>
      <c r="CH147" s="159">
        <f t="shared" si="72"/>
        <v>0.16643801788948032</v>
      </c>
      <c r="CI147" s="158">
        <f t="shared" si="72"/>
        <v>0.1494661921708185</v>
      </c>
      <c r="CJ147" s="158">
        <f t="shared" si="72"/>
        <v>0.1736342157288201</v>
      </c>
      <c r="CK147" s="349">
        <f t="shared" si="72"/>
        <v>0.151278600269179</v>
      </c>
      <c r="CL147" s="1111">
        <v>0.15318594409993708</v>
      </c>
      <c r="CM147" s="1111">
        <v>0.1544566284080727</v>
      </c>
      <c r="CN147" s="1111">
        <v>0.15787091518059201</v>
      </c>
      <c r="CO147" s="907">
        <v>0.15016704765254088</v>
      </c>
      <c r="CP147" s="1111">
        <v>0.14772626145768444</v>
      </c>
      <c r="CQ147" s="1111">
        <v>0.14361580368996932</v>
      </c>
      <c r="CR147" s="1111">
        <v>0.14859867652783185</v>
      </c>
      <c r="CS147" s="907">
        <v>0.13650898147277343</v>
      </c>
      <c r="CT147" s="1111">
        <f t="shared" ref="CT147:DE147" si="73">+CT144/CT108</f>
        <v>0.12860010269336694</v>
      </c>
      <c r="CU147" s="1111">
        <f t="shared" si="73"/>
        <v>0.13735651875963681</v>
      </c>
      <c r="CV147" s="1111">
        <f t="shared" si="73"/>
        <v>0.12200084781687155</v>
      </c>
      <c r="CW147" s="907">
        <f t="shared" si="73"/>
        <v>0.13150630914826497</v>
      </c>
      <c r="CX147" s="1111">
        <f t="shared" si="73"/>
        <v>0.13540927495095378</v>
      </c>
      <c r="CY147" s="1111">
        <f t="shared" si="73"/>
        <v>0.14443425929616197</v>
      </c>
      <c r="CZ147" s="1111">
        <f t="shared" si="73"/>
        <v>0.15371960516812455</v>
      </c>
      <c r="DA147" s="907">
        <f t="shared" si="73"/>
        <v>4.3114826220853497E-2</v>
      </c>
      <c r="DB147" s="1111">
        <f t="shared" si="73"/>
        <v>0.12902507460027612</v>
      </c>
      <c r="DC147" s="1111">
        <f t="shared" si="73"/>
        <v>0.13018522287807857</v>
      </c>
      <c r="DD147" s="1111">
        <f t="shared" si="73"/>
        <v>0.13295670007352087</v>
      </c>
      <c r="DE147" s="1111">
        <f t="shared" si="73"/>
        <v>0.149289349008598</v>
      </c>
      <c r="DF147" s="1114"/>
      <c r="DG147" s="1367"/>
      <c r="DH147" s="1367"/>
      <c r="DI147" s="1111"/>
    </row>
    <row r="148" spans="1:113" s="17" customFormat="1" hidden="1" outlineLevel="1">
      <c r="A148" s="136" t="s">
        <v>68</v>
      </c>
      <c r="B148" s="148"/>
      <c r="C148" s="149"/>
      <c r="D148" s="149"/>
      <c r="E148" s="150"/>
      <c r="F148" s="148"/>
      <c r="G148" s="149"/>
      <c r="H148" s="149"/>
      <c r="I148" s="150"/>
      <c r="J148" s="149"/>
      <c r="K148" s="149"/>
      <c r="L148" s="149"/>
      <c r="M148" s="149"/>
      <c r="N148" s="148"/>
      <c r="O148" s="149"/>
      <c r="P148" s="149"/>
      <c r="Q148" s="150"/>
      <c r="R148" s="149"/>
      <c r="S148" s="149"/>
      <c r="T148" s="149"/>
      <c r="U148" s="149"/>
      <c r="V148" s="148"/>
      <c r="W148" s="149"/>
      <c r="X148" s="149"/>
      <c r="Y148" s="150"/>
      <c r="Z148" s="149"/>
      <c r="AA148" s="149"/>
      <c r="AB148" s="149"/>
      <c r="AC148" s="149"/>
      <c r="AD148" s="148"/>
      <c r="AE148" s="149"/>
      <c r="AF148" s="149"/>
      <c r="AG148" s="150"/>
      <c r="AH148" s="149"/>
      <c r="AI148" s="149"/>
      <c r="AJ148" s="149"/>
      <c r="AK148" s="149"/>
      <c r="AL148" s="148"/>
      <c r="AM148" s="149"/>
      <c r="AN148" s="149"/>
      <c r="AO148" s="150"/>
      <c r="AP148" s="149"/>
      <c r="AQ148" s="149"/>
      <c r="AR148" s="149"/>
      <c r="AS148" s="149"/>
      <c r="AT148" s="148"/>
      <c r="AU148" s="149"/>
      <c r="AV148" s="149"/>
      <c r="AW148" s="150"/>
      <c r="AX148" s="149"/>
      <c r="AY148" s="149"/>
      <c r="AZ148" s="149"/>
      <c r="BA148" s="149"/>
      <c r="BB148" s="148"/>
      <c r="BC148" s="149"/>
      <c r="BD148" s="149"/>
      <c r="BE148" s="150"/>
      <c r="BF148" s="149"/>
      <c r="BG148" s="149"/>
      <c r="BH148" s="149"/>
      <c r="BI148" s="149"/>
      <c r="BJ148" s="148"/>
      <c r="BK148" s="149"/>
      <c r="BL148" s="149"/>
      <c r="BM148" s="150"/>
      <c r="BN148" s="149"/>
      <c r="BO148" s="149"/>
      <c r="BP148" s="149"/>
      <c r="BQ148" s="149"/>
      <c r="BR148" s="148"/>
      <c r="BS148" s="149"/>
      <c r="BT148" s="149"/>
      <c r="BU148" s="150"/>
      <c r="BV148" s="149"/>
      <c r="BW148" s="149"/>
      <c r="BX148" s="149"/>
      <c r="BY148" s="149"/>
      <c r="BZ148" s="148"/>
      <c r="CA148" s="149"/>
      <c r="CB148" s="149"/>
      <c r="CC148" s="150"/>
      <c r="CD148" s="140">
        <f>+CD146-CD149</f>
        <v>1854</v>
      </c>
      <c r="CE148" s="140">
        <v>2520</v>
      </c>
      <c r="CF148" s="140">
        <v>2641</v>
      </c>
      <c r="CG148" s="140">
        <f>CG144-CG149</f>
        <v>2906</v>
      </c>
      <c r="CH148" s="141">
        <f>+CH146-CH149</f>
        <v>3023</v>
      </c>
      <c r="CI148" s="140">
        <f>+CI146-CI149</f>
        <v>2976</v>
      </c>
      <c r="CJ148" s="140">
        <f>+CJ146-CJ149</f>
        <v>3596</v>
      </c>
      <c r="CK148" s="352">
        <f>+CK146-CK149</f>
        <v>3368</v>
      </c>
      <c r="CL148" s="1113">
        <v>3406</v>
      </c>
      <c r="CM148" s="1113">
        <v>3617</v>
      </c>
      <c r="CN148" s="1113">
        <v>3484</v>
      </c>
      <c r="CO148" s="926">
        <v>3413</v>
      </c>
      <c r="CP148" s="1113">
        <v>2986</v>
      </c>
      <c r="CQ148" s="1113">
        <v>3133</v>
      </c>
      <c r="CR148" s="1113">
        <v>3051</v>
      </c>
      <c r="CS148" s="926">
        <v>2902</v>
      </c>
      <c r="CT148" s="1113">
        <v>2754</v>
      </c>
      <c r="CU148" s="1113">
        <v>3204</v>
      </c>
      <c r="CV148" s="1113">
        <v>2878</v>
      </c>
      <c r="CW148" s="926">
        <v>3333</v>
      </c>
      <c r="CX148" s="1113">
        <v>3234</v>
      </c>
      <c r="CY148" s="1113">
        <v>3648</v>
      </c>
      <c r="CZ148" s="1113">
        <v>3805</v>
      </c>
      <c r="DA148" s="926">
        <v>1030</v>
      </c>
      <c r="DB148" s="1113">
        <v>2907</v>
      </c>
      <c r="DC148" s="1113">
        <v>3185</v>
      </c>
      <c r="DD148" s="1113">
        <v>3389</v>
      </c>
      <c r="DE148" s="1113">
        <v>2450</v>
      </c>
      <c r="DF148" s="1111"/>
      <c r="DG148" s="1364"/>
      <c r="DH148" s="1364"/>
      <c r="DI148" s="1113"/>
    </row>
    <row r="149" spans="1:113" s="17" customFormat="1" hidden="1" outlineLevel="1">
      <c r="A149" s="136" t="s">
        <v>69</v>
      </c>
      <c r="B149" s="148"/>
      <c r="C149" s="149"/>
      <c r="D149" s="149"/>
      <c r="E149" s="150"/>
      <c r="F149" s="148"/>
      <c r="G149" s="149"/>
      <c r="H149" s="149"/>
      <c r="I149" s="150"/>
      <c r="J149" s="149"/>
      <c r="K149" s="149"/>
      <c r="L149" s="149"/>
      <c r="M149" s="149"/>
      <c r="N149" s="148"/>
      <c r="O149" s="149"/>
      <c r="P149" s="149"/>
      <c r="Q149" s="150"/>
      <c r="R149" s="149"/>
      <c r="S149" s="149"/>
      <c r="T149" s="149"/>
      <c r="U149" s="149"/>
      <c r="V149" s="148"/>
      <c r="W149" s="149"/>
      <c r="X149" s="149"/>
      <c r="Y149" s="150"/>
      <c r="Z149" s="149"/>
      <c r="AA149" s="149"/>
      <c r="AB149" s="149"/>
      <c r="AC149" s="149"/>
      <c r="AD149" s="148"/>
      <c r="AE149" s="149"/>
      <c r="AF149" s="149"/>
      <c r="AG149" s="150"/>
      <c r="AH149" s="149"/>
      <c r="AI149" s="149"/>
      <c r="AJ149" s="149"/>
      <c r="AK149" s="149"/>
      <c r="AL149" s="148"/>
      <c r="AM149" s="149"/>
      <c r="AN149" s="149"/>
      <c r="AO149" s="150"/>
      <c r="AP149" s="149"/>
      <c r="AQ149" s="149"/>
      <c r="AR149" s="149"/>
      <c r="AS149" s="149"/>
      <c r="AT149" s="148"/>
      <c r="AU149" s="149"/>
      <c r="AV149" s="149"/>
      <c r="AW149" s="150"/>
      <c r="AX149" s="149"/>
      <c r="AY149" s="149"/>
      <c r="AZ149" s="149"/>
      <c r="BA149" s="149"/>
      <c r="BB149" s="148"/>
      <c r="BC149" s="149"/>
      <c r="BD149" s="149"/>
      <c r="BE149" s="150"/>
      <c r="BF149" s="149"/>
      <c r="BG149" s="149"/>
      <c r="BH149" s="149"/>
      <c r="BI149" s="149"/>
      <c r="BJ149" s="148"/>
      <c r="BK149" s="149"/>
      <c r="BL149" s="149"/>
      <c r="BM149" s="150"/>
      <c r="BN149" s="149"/>
      <c r="BO149" s="149"/>
      <c r="BP149" s="149"/>
      <c r="BQ149" s="149"/>
      <c r="BR149" s="148"/>
      <c r="BS149" s="149"/>
      <c r="BT149" s="149"/>
      <c r="BU149" s="150"/>
      <c r="BV149" s="149"/>
      <c r="BW149" s="149"/>
      <c r="BX149" s="149"/>
      <c r="BY149" s="149"/>
      <c r="BZ149" s="148"/>
      <c r="CA149" s="149"/>
      <c r="CB149" s="149"/>
      <c r="CC149" s="150"/>
      <c r="CD149" s="140">
        <v>1</v>
      </c>
      <c r="CE149" s="140">
        <v>3</v>
      </c>
      <c r="CF149" s="140">
        <v>9</v>
      </c>
      <c r="CG149" s="140">
        <v>10</v>
      </c>
      <c r="CH149" s="141">
        <v>10</v>
      </c>
      <c r="CI149" s="140">
        <v>6</v>
      </c>
      <c r="CJ149" s="216">
        <v>5</v>
      </c>
      <c r="CK149" s="335">
        <v>4</v>
      </c>
      <c r="CL149" s="1113">
        <v>3</v>
      </c>
      <c r="CM149" s="1113">
        <v>3</v>
      </c>
      <c r="CN149" s="1113">
        <v>4</v>
      </c>
      <c r="CO149" s="926">
        <v>3</v>
      </c>
      <c r="CP149" s="1113">
        <v>2</v>
      </c>
      <c r="CQ149" s="1113">
        <v>4</v>
      </c>
      <c r="CR149" s="1113">
        <v>3</v>
      </c>
      <c r="CS149" s="926">
        <v>1</v>
      </c>
      <c r="CT149" s="1113">
        <v>1</v>
      </c>
      <c r="CU149" s="1113">
        <v>3</v>
      </c>
      <c r="CV149" s="1113">
        <v>0</v>
      </c>
      <c r="CW149" s="926">
        <v>2</v>
      </c>
      <c r="CX149" s="1113">
        <v>2</v>
      </c>
      <c r="CY149" s="1113">
        <v>3</v>
      </c>
      <c r="CZ149" s="1113">
        <v>1</v>
      </c>
      <c r="DA149" s="926">
        <v>0</v>
      </c>
      <c r="DB149" s="1113">
        <v>1</v>
      </c>
      <c r="DC149" s="1113">
        <v>3</v>
      </c>
      <c r="DD149" s="1113">
        <v>2</v>
      </c>
      <c r="DE149" s="1113">
        <v>11</v>
      </c>
      <c r="DF149" s="1113"/>
      <c r="DG149" s="1364"/>
      <c r="DH149" s="1364"/>
      <c r="DI149" s="1113"/>
    </row>
    <row r="150" spans="1:113" s="17" customFormat="1" hidden="1" outlineLevel="1">
      <c r="A150" s="150"/>
      <c r="B150" s="148"/>
      <c r="C150" s="149"/>
      <c r="D150" s="149"/>
      <c r="E150" s="150"/>
      <c r="F150" s="148"/>
      <c r="G150" s="149"/>
      <c r="H150" s="149"/>
      <c r="I150" s="150"/>
      <c r="J150" s="149"/>
      <c r="K150" s="149"/>
      <c r="L150" s="149"/>
      <c r="M150" s="149"/>
      <c r="N150" s="148"/>
      <c r="O150" s="149"/>
      <c r="P150" s="149"/>
      <c r="Q150" s="150"/>
      <c r="R150" s="149"/>
      <c r="S150" s="149"/>
      <c r="T150" s="149"/>
      <c r="U150" s="149"/>
      <c r="V150" s="148"/>
      <c r="W150" s="149"/>
      <c r="X150" s="149"/>
      <c r="Y150" s="150"/>
      <c r="Z150" s="149"/>
      <c r="AA150" s="149"/>
      <c r="AB150" s="149"/>
      <c r="AC150" s="149"/>
      <c r="AD150" s="148"/>
      <c r="AE150" s="149"/>
      <c r="AF150" s="149"/>
      <c r="AG150" s="150"/>
      <c r="AH150" s="149"/>
      <c r="AI150" s="149"/>
      <c r="AJ150" s="149"/>
      <c r="AK150" s="149"/>
      <c r="AL150" s="148"/>
      <c r="AM150" s="149"/>
      <c r="AN150" s="149"/>
      <c r="AO150" s="150"/>
      <c r="AP150" s="149"/>
      <c r="AQ150" s="149"/>
      <c r="AR150" s="149"/>
      <c r="AS150" s="149"/>
      <c r="AT150" s="148"/>
      <c r="AU150" s="149"/>
      <c r="AV150" s="149"/>
      <c r="AW150" s="150"/>
      <c r="AX150" s="149"/>
      <c r="AY150" s="149"/>
      <c r="AZ150" s="149"/>
      <c r="BA150" s="149"/>
      <c r="BB150" s="148"/>
      <c r="BC150" s="149"/>
      <c r="BD150" s="149"/>
      <c r="BE150" s="150"/>
      <c r="BF150" s="149"/>
      <c r="BG150" s="149"/>
      <c r="BH150" s="149"/>
      <c r="BI150" s="149"/>
      <c r="BJ150" s="148"/>
      <c r="BK150" s="149"/>
      <c r="BL150" s="149"/>
      <c r="BM150" s="150"/>
      <c r="BN150" s="149"/>
      <c r="BO150" s="149"/>
      <c r="BP150" s="149"/>
      <c r="BQ150" s="149"/>
      <c r="BR150" s="148"/>
      <c r="BS150" s="149"/>
      <c r="BT150" s="149"/>
      <c r="BU150" s="150"/>
      <c r="BV150" s="149"/>
      <c r="BW150" s="149"/>
      <c r="BX150" s="149"/>
      <c r="BY150" s="149"/>
      <c r="BZ150" s="148"/>
      <c r="CA150" s="149"/>
      <c r="CB150" s="149"/>
      <c r="CC150" s="150"/>
      <c r="CD150" s="176"/>
      <c r="CE150" s="176"/>
      <c r="CF150" s="176"/>
      <c r="CG150" s="176"/>
      <c r="CH150" s="177"/>
      <c r="CI150" s="176"/>
      <c r="CJ150" s="223"/>
      <c r="CK150" s="353"/>
      <c r="CL150" s="1124"/>
      <c r="CM150" s="1124"/>
      <c r="CN150" s="1124"/>
      <c r="CO150" s="939"/>
      <c r="CP150" s="1124"/>
      <c r="CQ150" s="1124"/>
      <c r="CR150" s="1124"/>
      <c r="CS150" s="939"/>
      <c r="CT150" s="1124"/>
      <c r="CU150" s="1124"/>
      <c r="CV150" s="1124"/>
      <c r="CW150" s="939"/>
      <c r="CX150" s="1124"/>
      <c r="CY150" s="1124"/>
      <c r="CZ150" s="1124"/>
      <c r="DA150" s="939"/>
      <c r="DB150" s="1124"/>
      <c r="DC150" s="1124"/>
      <c r="DD150" s="1124"/>
      <c r="DE150" s="1124"/>
      <c r="DF150" s="1113"/>
      <c r="DG150" s="1378"/>
      <c r="DH150" s="1378"/>
      <c r="DI150" s="1124"/>
    </row>
    <row r="151" spans="1:113" hidden="1" outlineLevel="1">
      <c r="A151" s="205" t="s">
        <v>70</v>
      </c>
      <c r="B151" s="143"/>
      <c r="C151" s="144"/>
      <c r="D151" s="144"/>
      <c r="E151" s="145"/>
      <c r="F151" s="143"/>
      <c r="G151" s="144"/>
      <c r="H151" s="144"/>
      <c r="I151" s="145"/>
      <c r="J151" s="144"/>
      <c r="K151" s="144"/>
      <c r="L151" s="144"/>
      <c r="M151" s="144"/>
      <c r="N151" s="143"/>
      <c r="O151" s="144"/>
      <c r="P151" s="144"/>
      <c r="Q151" s="145"/>
      <c r="R151" s="144"/>
      <c r="S151" s="144"/>
      <c r="T151" s="144"/>
      <c r="U151" s="144"/>
      <c r="V151" s="143"/>
      <c r="W151" s="144"/>
      <c r="X151" s="144"/>
      <c r="Y151" s="145"/>
      <c r="Z151" s="144"/>
      <c r="AA151" s="144"/>
      <c r="AB151" s="144"/>
      <c r="AC151" s="144"/>
      <c r="AD151" s="143"/>
      <c r="AE151" s="144"/>
      <c r="AF151" s="144"/>
      <c r="AG151" s="145"/>
      <c r="AH151" s="144"/>
      <c r="AI151" s="144"/>
      <c r="AJ151" s="144"/>
      <c r="AK151" s="144"/>
      <c r="AL151" s="143"/>
      <c r="AM151" s="144"/>
      <c r="AN151" s="144"/>
      <c r="AO151" s="145"/>
      <c r="AP151" s="144"/>
      <c r="AQ151" s="144"/>
      <c r="AR151" s="144"/>
      <c r="AS151" s="144"/>
      <c r="AT151" s="143"/>
      <c r="AU151" s="144"/>
      <c r="AV151" s="144"/>
      <c r="AW151" s="145"/>
      <c r="AX151" s="144"/>
      <c r="AY151" s="144"/>
      <c r="AZ151" s="144"/>
      <c r="BA151" s="144"/>
      <c r="BB151" s="143"/>
      <c r="BC151" s="144"/>
      <c r="BD151" s="144"/>
      <c r="BE151" s="145"/>
      <c r="BF151" s="144"/>
      <c r="BG151" s="144"/>
      <c r="BH151" s="144"/>
      <c r="BI151" s="144"/>
      <c r="BJ151" s="143"/>
      <c r="BK151" s="144"/>
      <c r="BL151" s="144"/>
      <c r="BM151" s="145"/>
      <c r="BN151" s="144"/>
      <c r="BO151" s="144"/>
      <c r="BP151" s="144"/>
      <c r="BQ151" s="144"/>
      <c r="BR151" s="143"/>
      <c r="BS151" s="144"/>
      <c r="BT151" s="144"/>
      <c r="BU151" s="145"/>
      <c r="BV151" s="144"/>
      <c r="BW151" s="144"/>
      <c r="BX151" s="144"/>
      <c r="BY151" s="144"/>
      <c r="BZ151" s="143"/>
      <c r="CA151" s="144"/>
      <c r="CB151" s="144"/>
      <c r="CC151" s="145"/>
      <c r="CD151" s="1102">
        <f t="shared" ref="CD151:CK151" si="74">SUM(CD152:CD156)</f>
        <v>-24</v>
      </c>
      <c r="CE151" s="1102">
        <f t="shared" si="74"/>
        <v>-25</v>
      </c>
      <c r="CF151" s="1102">
        <f t="shared" si="74"/>
        <v>-168</v>
      </c>
      <c r="CG151" s="1102">
        <f t="shared" si="74"/>
        <v>-177</v>
      </c>
      <c r="CH151" s="648">
        <f t="shared" si="74"/>
        <v>-9</v>
      </c>
      <c r="CI151" s="1102">
        <f t="shared" si="74"/>
        <v>-44</v>
      </c>
      <c r="CJ151" s="1102">
        <f t="shared" si="74"/>
        <v>134</v>
      </c>
      <c r="CK151" s="1102">
        <f t="shared" si="74"/>
        <v>-241</v>
      </c>
      <c r="CL151" s="1118">
        <v>-69</v>
      </c>
      <c r="CM151" s="1118">
        <v>11</v>
      </c>
      <c r="CN151" s="1118">
        <v>68</v>
      </c>
      <c r="CO151" s="932">
        <v>-192</v>
      </c>
      <c r="CP151" s="1118">
        <v>-42</v>
      </c>
      <c r="CQ151" s="1118">
        <v>50</v>
      </c>
      <c r="CR151" s="1118">
        <v>-2</v>
      </c>
      <c r="CS151" s="932">
        <v>57</v>
      </c>
      <c r="CT151" s="1118">
        <f t="shared" ref="CT151:DC151" si="75">SUM(CT152:CT156)</f>
        <v>-112</v>
      </c>
      <c r="CU151" s="1118">
        <f t="shared" si="75"/>
        <v>-43</v>
      </c>
      <c r="CV151" s="1118">
        <f t="shared" si="75"/>
        <v>-459</v>
      </c>
      <c r="CW151" s="932">
        <f t="shared" si="75"/>
        <v>-115</v>
      </c>
      <c r="CX151" s="1118">
        <f t="shared" si="75"/>
        <v>-248</v>
      </c>
      <c r="CY151" s="1118">
        <f t="shared" si="75"/>
        <v>-90</v>
      </c>
      <c r="CZ151" s="1118">
        <f t="shared" si="75"/>
        <v>74</v>
      </c>
      <c r="DA151" s="932">
        <f t="shared" si="75"/>
        <v>-95</v>
      </c>
      <c r="DB151" s="1118">
        <f t="shared" si="75"/>
        <v>13</v>
      </c>
      <c r="DC151" s="1118">
        <f t="shared" si="75"/>
        <v>-47</v>
      </c>
      <c r="DD151" s="1118">
        <f>SUM(DD152:DD156)</f>
        <v>-166</v>
      </c>
      <c r="DE151" s="1118">
        <f>SUM(DE152:DE156)</f>
        <v>-64</v>
      </c>
      <c r="DF151" s="1124"/>
      <c r="DG151" s="1370"/>
      <c r="DH151" s="1370"/>
      <c r="DI151" s="1113"/>
    </row>
    <row r="152" spans="1:113" hidden="1" outlineLevel="2">
      <c r="A152" s="201" t="s">
        <v>37</v>
      </c>
      <c r="B152" s="137"/>
      <c r="C152" s="135"/>
      <c r="D152" s="135"/>
      <c r="E152" s="136"/>
      <c r="F152" s="137"/>
      <c r="G152" s="135"/>
      <c r="H152" s="135"/>
      <c r="I152" s="136"/>
      <c r="J152" s="135"/>
      <c r="K152" s="135"/>
      <c r="L152" s="135"/>
      <c r="M152" s="135"/>
      <c r="N152" s="137"/>
      <c r="O152" s="135"/>
      <c r="P152" s="135"/>
      <c r="Q152" s="136"/>
      <c r="R152" s="135"/>
      <c r="S152" s="135"/>
      <c r="T152" s="135"/>
      <c r="U152" s="135"/>
      <c r="V152" s="137"/>
      <c r="W152" s="135"/>
      <c r="X152" s="135"/>
      <c r="Y152" s="136"/>
      <c r="Z152" s="135"/>
      <c r="AA152" s="135"/>
      <c r="AB152" s="135"/>
      <c r="AC152" s="135"/>
      <c r="AD152" s="137"/>
      <c r="AE152" s="135"/>
      <c r="AF152" s="135"/>
      <c r="AG152" s="136"/>
      <c r="AH152" s="135"/>
      <c r="AI152" s="135"/>
      <c r="AJ152" s="135"/>
      <c r="AK152" s="135"/>
      <c r="AL152" s="137"/>
      <c r="AM152" s="135"/>
      <c r="AN152" s="135"/>
      <c r="AO152" s="136"/>
      <c r="AP152" s="135"/>
      <c r="AQ152" s="135"/>
      <c r="AR152" s="135"/>
      <c r="AS152" s="135"/>
      <c r="AT152" s="137"/>
      <c r="AU152" s="135"/>
      <c r="AV152" s="135"/>
      <c r="AW152" s="136"/>
      <c r="AX152" s="135"/>
      <c r="AY152" s="135"/>
      <c r="AZ152" s="135"/>
      <c r="BA152" s="135"/>
      <c r="BB152" s="137"/>
      <c r="BC152" s="135"/>
      <c r="BD152" s="135"/>
      <c r="BE152" s="136"/>
      <c r="BF152" s="135"/>
      <c r="BG152" s="135"/>
      <c r="BH152" s="135"/>
      <c r="BI152" s="135"/>
      <c r="BJ152" s="137"/>
      <c r="BK152" s="135"/>
      <c r="BL152" s="135"/>
      <c r="BM152" s="136"/>
      <c r="BN152" s="135"/>
      <c r="BO152" s="135"/>
      <c r="BP152" s="135"/>
      <c r="BQ152" s="135"/>
      <c r="BR152" s="137"/>
      <c r="BS152" s="135"/>
      <c r="BT152" s="135"/>
      <c r="BU152" s="136"/>
      <c r="BV152" s="135"/>
      <c r="BW152" s="135"/>
      <c r="BX152" s="135"/>
      <c r="BY152" s="135"/>
      <c r="BZ152" s="137"/>
      <c r="CA152" s="135"/>
      <c r="CB152" s="135"/>
      <c r="CC152" s="136"/>
      <c r="CD152" s="138"/>
      <c r="CE152" s="138"/>
      <c r="CF152" s="138"/>
      <c r="CG152" s="138"/>
      <c r="CH152" s="139"/>
      <c r="CI152" s="138"/>
      <c r="CJ152" s="193"/>
      <c r="CK152" s="334"/>
      <c r="CL152" s="1097"/>
      <c r="CM152" s="1097"/>
      <c r="CN152" s="1097"/>
      <c r="CO152" s="888"/>
      <c r="CP152" s="1097"/>
      <c r="CQ152" s="1097"/>
      <c r="CR152" s="1097"/>
      <c r="CS152" s="888"/>
      <c r="CT152" s="1097"/>
      <c r="CU152" s="1097"/>
      <c r="CV152" s="1097">
        <v>-60</v>
      </c>
      <c r="CW152" s="888">
        <v>-120</v>
      </c>
      <c r="CX152" s="1097"/>
      <c r="CY152" s="1097"/>
      <c r="CZ152" s="1097"/>
      <c r="DA152" s="888">
        <v>-55</v>
      </c>
      <c r="DB152" s="1097"/>
      <c r="DC152" s="1097"/>
      <c r="DD152" s="1097"/>
      <c r="DE152" s="1097">
        <v>50</v>
      </c>
      <c r="DF152" s="1113"/>
      <c r="DG152" s="1372"/>
      <c r="DH152" s="1372"/>
      <c r="DI152" s="1097"/>
    </row>
    <row r="153" spans="1:113" hidden="1" outlineLevel="2">
      <c r="A153" s="201" t="s">
        <v>38</v>
      </c>
      <c r="B153" s="137"/>
      <c r="C153" s="135"/>
      <c r="D153" s="135"/>
      <c r="E153" s="136"/>
      <c r="F153" s="137"/>
      <c r="G153" s="135"/>
      <c r="H153" s="135"/>
      <c r="I153" s="136"/>
      <c r="J153" s="135"/>
      <c r="K153" s="135"/>
      <c r="L153" s="135"/>
      <c r="M153" s="135"/>
      <c r="N153" s="137"/>
      <c r="O153" s="135"/>
      <c r="P153" s="135"/>
      <c r="Q153" s="136"/>
      <c r="R153" s="135"/>
      <c r="S153" s="135"/>
      <c r="T153" s="135"/>
      <c r="U153" s="135"/>
      <c r="V153" s="137"/>
      <c r="W153" s="135"/>
      <c r="X153" s="135"/>
      <c r="Y153" s="136"/>
      <c r="Z153" s="135"/>
      <c r="AA153" s="135"/>
      <c r="AB153" s="135"/>
      <c r="AC153" s="135"/>
      <c r="AD153" s="137"/>
      <c r="AE153" s="135"/>
      <c r="AF153" s="135"/>
      <c r="AG153" s="136"/>
      <c r="AH153" s="135"/>
      <c r="AI153" s="135"/>
      <c r="AJ153" s="135"/>
      <c r="AK153" s="135"/>
      <c r="AL153" s="137"/>
      <c r="AM153" s="135"/>
      <c r="AN153" s="135"/>
      <c r="AO153" s="136"/>
      <c r="AP153" s="135"/>
      <c r="AQ153" s="135"/>
      <c r="AR153" s="135"/>
      <c r="AS153" s="135"/>
      <c r="AT153" s="137"/>
      <c r="AU153" s="135"/>
      <c r="AV153" s="135"/>
      <c r="AW153" s="136"/>
      <c r="AX153" s="135"/>
      <c r="AY153" s="135"/>
      <c r="AZ153" s="135"/>
      <c r="BA153" s="135"/>
      <c r="BB153" s="137"/>
      <c r="BC153" s="135"/>
      <c r="BD153" s="135"/>
      <c r="BE153" s="136"/>
      <c r="BF153" s="135"/>
      <c r="BG153" s="135"/>
      <c r="BH153" s="135"/>
      <c r="BI153" s="135"/>
      <c r="BJ153" s="137"/>
      <c r="BK153" s="135"/>
      <c r="BL153" s="135"/>
      <c r="BM153" s="136"/>
      <c r="BN153" s="135"/>
      <c r="BO153" s="135"/>
      <c r="BP153" s="135"/>
      <c r="BQ153" s="135"/>
      <c r="BR153" s="137"/>
      <c r="BS153" s="135"/>
      <c r="BT153" s="135"/>
      <c r="BU153" s="136"/>
      <c r="BV153" s="135"/>
      <c r="BW153" s="135"/>
      <c r="BX153" s="135"/>
      <c r="BY153" s="135"/>
      <c r="BZ153" s="137"/>
      <c r="CA153" s="135"/>
      <c r="CB153" s="135"/>
      <c r="CC153" s="136"/>
      <c r="CD153" s="138"/>
      <c r="CE153" s="138"/>
      <c r="CF153" s="138"/>
      <c r="CG153" s="138"/>
      <c r="CH153" s="139"/>
      <c r="CI153" s="138"/>
      <c r="CJ153" s="193"/>
      <c r="CK153" s="334"/>
      <c r="CL153" s="1097"/>
      <c r="CM153" s="1097"/>
      <c r="CN153" s="1097"/>
      <c r="CO153" s="888"/>
      <c r="CP153" s="1097"/>
      <c r="CQ153" s="1097"/>
      <c r="CR153" s="1097"/>
      <c r="CS153" s="888"/>
      <c r="CT153" s="1097"/>
      <c r="CU153" s="1097"/>
      <c r="CV153" s="1097"/>
      <c r="CW153" s="888"/>
      <c r="CX153" s="1097"/>
      <c r="CY153" s="1097"/>
      <c r="CZ153" s="1097"/>
      <c r="DA153" s="888"/>
      <c r="DB153" s="1097"/>
      <c r="DC153" s="1097"/>
      <c r="DD153" s="1097"/>
      <c r="DE153" s="1097"/>
      <c r="DF153" s="1097"/>
      <c r="DG153" s="1372"/>
      <c r="DH153" s="1372"/>
      <c r="DI153" s="1097"/>
    </row>
    <row r="154" spans="1:113" hidden="1" outlineLevel="2">
      <c r="A154" s="201" t="s">
        <v>39</v>
      </c>
      <c r="B154" s="137"/>
      <c r="C154" s="135"/>
      <c r="D154" s="135"/>
      <c r="E154" s="136"/>
      <c r="F154" s="137"/>
      <c r="G154" s="135"/>
      <c r="H154" s="135"/>
      <c r="I154" s="136"/>
      <c r="J154" s="135"/>
      <c r="K154" s="135"/>
      <c r="L154" s="135"/>
      <c r="M154" s="135"/>
      <c r="N154" s="137"/>
      <c r="O154" s="135"/>
      <c r="P154" s="135"/>
      <c r="Q154" s="136"/>
      <c r="R154" s="135"/>
      <c r="S154" s="135"/>
      <c r="T154" s="135"/>
      <c r="U154" s="135"/>
      <c r="V154" s="137"/>
      <c r="W154" s="135"/>
      <c r="X154" s="135"/>
      <c r="Y154" s="136"/>
      <c r="Z154" s="135"/>
      <c r="AA154" s="135"/>
      <c r="AB154" s="135"/>
      <c r="AC154" s="135"/>
      <c r="AD154" s="137"/>
      <c r="AE154" s="135"/>
      <c r="AF154" s="135"/>
      <c r="AG154" s="136"/>
      <c r="AH154" s="135"/>
      <c r="AI154" s="135"/>
      <c r="AJ154" s="135"/>
      <c r="AK154" s="135"/>
      <c r="AL154" s="137"/>
      <c r="AM154" s="135"/>
      <c r="AN154" s="135"/>
      <c r="AO154" s="136"/>
      <c r="AP154" s="135"/>
      <c r="AQ154" s="135"/>
      <c r="AR154" s="135"/>
      <c r="AS154" s="135"/>
      <c r="AT154" s="137"/>
      <c r="AU154" s="135"/>
      <c r="AV154" s="135"/>
      <c r="AW154" s="136"/>
      <c r="AX154" s="135"/>
      <c r="AY154" s="135"/>
      <c r="AZ154" s="135"/>
      <c r="BA154" s="135"/>
      <c r="BB154" s="137"/>
      <c r="BC154" s="135"/>
      <c r="BD154" s="135"/>
      <c r="BE154" s="136"/>
      <c r="BF154" s="135"/>
      <c r="BG154" s="135"/>
      <c r="BH154" s="135"/>
      <c r="BI154" s="135"/>
      <c r="BJ154" s="137"/>
      <c r="BK154" s="135"/>
      <c r="BL154" s="135"/>
      <c r="BM154" s="136"/>
      <c r="BN154" s="135"/>
      <c r="BO154" s="135"/>
      <c r="BP154" s="135"/>
      <c r="BQ154" s="135"/>
      <c r="BR154" s="137"/>
      <c r="BS154" s="135"/>
      <c r="BT154" s="135"/>
      <c r="BU154" s="136"/>
      <c r="BV154" s="135"/>
      <c r="BW154" s="135"/>
      <c r="BX154" s="135"/>
      <c r="BY154" s="135"/>
      <c r="BZ154" s="137"/>
      <c r="CA154" s="135"/>
      <c r="CB154" s="135"/>
      <c r="CC154" s="136"/>
      <c r="CD154" s="138"/>
      <c r="CE154" s="138"/>
      <c r="CF154" s="138"/>
      <c r="CG154" s="138"/>
      <c r="CH154" s="139"/>
      <c r="CI154" s="138"/>
      <c r="CJ154" s="193"/>
      <c r="CK154" s="334"/>
      <c r="CL154" s="1097"/>
      <c r="CM154" s="1097"/>
      <c r="CN154" s="1097"/>
      <c r="CO154" s="888"/>
      <c r="CP154" s="1097"/>
      <c r="CQ154" s="1097"/>
      <c r="CR154" s="1097">
        <v>-50</v>
      </c>
      <c r="CS154" s="888">
        <v>-70</v>
      </c>
      <c r="CT154" s="1097">
        <v>-75</v>
      </c>
      <c r="CU154" s="1097"/>
      <c r="CV154" s="1097">
        <v>-340</v>
      </c>
      <c r="CW154" s="888"/>
      <c r="CX154" s="1097"/>
      <c r="CY154" s="1097">
        <v>-65</v>
      </c>
      <c r="CZ154" s="1097"/>
      <c r="DA154" s="888"/>
      <c r="DB154" s="1097"/>
      <c r="DC154" s="1097"/>
      <c r="DD154" s="1097"/>
      <c r="DE154" s="1097"/>
      <c r="DF154" s="1097"/>
      <c r="DG154" s="1372"/>
      <c r="DH154" s="1372"/>
      <c r="DI154" s="1097"/>
    </row>
    <row r="155" spans="1:113" hidden="1" outlineLevel="2">
      <c r="A155" s="201" t="s">
        <v>40</v>
      </c>
      <c r="B155" s="137"/>
      <c r="C155" s="135"/>
      <c r="D155" s="135"/>
      <c r="E155" s="136"/>
      <c r="F155" s="137"/>
      <c r="G155" s="135"/>
      <c r="H155" s="135"/>
      <c r="I155" s="136"/>
      <c r="J155" s="135"/>
      <c r="K155" s="135"/>
      <c r="L155" s="135"/>
      <c r="M155" s="135"/>
      <c r="N155" s="137"/>
      <c r="O155" s="135"/>
      <c r="P155" s="135"/>
      <c r="Q155" s="136"/>
      <c r="R155" s="135"/>
      <c r="S155" s="135"/>
      <c r="T155" s="135"/>
      <c r="U155" s="135"/>
      <c r="V155" s="137"/>
      <c r="W155" s="135"/>
      <c r="X155" s="135"/>
      <c r="Y155" s="136"/>
      <c r="Z155" s="135"/>
      <c r="AA155" s="135"/>
      <c r="AB155" s="135"/>
      <c r="AC155" s="135"/>
      <c r="AD155" s="137"/>
      <c r="AE155" s="135"/>
      <c r="AF155" s="135"/>
      <c r="AG155" s="136"/>
      <c r="AH155" s="135"/>
      <c r="AI155" s="135"/>
      <c r="AJ155" s="135"/>
      <c r="AK155" s="135"/>
      <c r="AL155" s="137"/>
      <c r="AM155" s="135"/>
      <c r="AN155" s="135"/>
      <c r="AO155" s="136"/>
      <c r="AP155" s="135"/>
      <c r="AQ155" s="135"/>
      <c r="AR155" s="135"/>
      <c r="AS155" s="135"/>
      <c r="AT155" s="137"/>
      <c r="AU155" s="135"/>
      <c r="AV155" s="135"/>
      <c r="AW155" s="136"/>
      <c r="AX155" s="135"/>
      <c r="AY155" s="135"/>
      <c r="AZ155" s="135"/>
      <c r="BA155" s="135"/>
      <c r="BB155" s="137"/>
      <c r="BC155" s="135"/>
      <c r="BD155" s="135"/>
      <c r="BE155" s="136"/>
      <c r="BF155" s="135"/>
      <c r="BG155" s="135"/>
      <c r="BH155" s="135"/>
      <c r="BI155" s="135"/>
      <c r="BJ155" s="137"/>
      <c r="BK155" s="135"/>
      <c r="BL155" s="135"/>
      <c r="BM155" s="136"/>
      <c r="BN155" s="135"/>
      <c r="BO155" s="135"/>
      <c r="BP155" s="135"/>
      <c r="BQ155" s="135"/>
      <c r="BR155" s="137"/>
      <c r="BS155" s="135"/>
      <c r="BT155" s="135"/>
      <c r="BU155" s="136"/>
      <c r="BV155" s="135"/>
      <c r="BW155" s="135"/>
      <c r="BX155" s="135"/>
      <c r="BY155" s="135"/>
      <c r="BZ155" s="137"/>
      <c r="CA155" s="135"/>
      <c r="CB155" s="135"/>
      <c r="CC155" s="136"/>
      <c r="CD155" s="138"/>
      <c r="CE155" s="138"/>
      <c r="CF155" s="138">
        <v>-100</v>
      </c>
      <c r="CG155" s="138"/>
      <c r="CH155" s="139"/>
      <c r="CI155" s="138"/>
      <c r="CJ155" s="193">
        <v>-30</v>
      </c>
      <c r="CK155" s="334">
        <v>-75</v>
      </c>
      <c r="CL155" s="1097"/>
      <c r="CM155" s="1097"/>
      <c r="CN155" s="1097"/>
      <c r="CO155" s="888">
        <v>-65</v>
      </c>
      <c r="CP155" s="1097"/>
      <c r="CQ155" s="1097"/>
      <c r="CR155" s="1097"/>
      <c r="CS155" s="888"/>
      <c r="CT155" s="1097"/>
      <c r="CU155" s="1097"/>
      <c r="CV155" s="1097"/>
      <c r="CW155" s="888"/>
      <c r="CX155" s="1097"/>
      <c r="CY155" s="1097">
        <v>-95</v>
      </c>
      <c r="CZ155" s="1097"/>
      <c r="DA155" s="888"/>
      <c r="DB155" s="1097"/>
      <c r="DC155" s="1097"/>
      <c r="DD155" s="1097"/>
      <c r="DE155" s="1097"/>
      <c r="DF155" s="1097"/>
      <c r="DG155" s="1372"/>
      <c r="DH155" s="1372"/>
      <c r="DI155" s="1097"/>
    </row>
    <row r="156" spans="1:113" hidden="1" outlineLevel="2">
      <c r="A156" s="145" t="s">
        <v>71</v>
      </c>
      <c r="B156" s="143"/>
      <c r="C156" s="144"/>
      <c r="D156" s="144"/>
      <c r="E156" s="145"/>
      <c r="F156" s="143"/>
      <c r="G156" s="144"/>
      <c r="H156" s="144"/>
      <c r="I156" s="145"/>
      <c r="J156" s="144"/>
      <c r="K156" s="144"/>
      <c r="L156" s="144"/>
      <c r="M156" s="144"/>
      <c r="N156" s="143"/>
      <c r="O156" s="144"/>
      <c r="P156" s="144"/>
      <c r="Q156" s="145"/>
      <c r="R156" s="144"/>
      <c r="S156" s="144"/>
      <c r="T156" s="144"/>
      <c r="U156" s="144"/>
      <c r="V156" s="143"/>
      <c r="W156" s="144"/>
      <c r="X156" s="144"/>
      <c r="Y156" s="145"/>
      <c r="Z156" s="144"/>
      <c r="AA156" s="144"/>
      <c r="AB156" s="144"/>
      <c r="AC156" s="144"/>
      <c r="AD156" s="143"/>
      <c r="AE156" s="144"/>
      <c r="AF156" s="144"/>
      <c r="AG156" s="145"/>
      <c r="AH156" s="144"/>
      <c r="AI156" s="144"/>
      <c r="AJ156" s="144"/>
      <c r="AK156" s="144"/>
      <c r="AL156" s="143"/>
      <c r="AM156" s="144"/>
      <c r="AN156" s="144"/>
      <c r="AO156" s="145"/>
      <c r="AP156" s="144"/>
      <c r="AQ156" s="144"/>
      <c r="AR156" s="144"/>
      <c r="AS156" s="144"/>
      <c r="AT156" s="143"/>
      <c r="AU156" s="144"/>
      <c r="AV156" s="144"/>
      <c r="AW156" s="145"/>
      <c r="AX156" s="144"/>
      <c r="AY156" s="144"/>
      <c r="AZ156" s="144"/>
      <c r="BA156" s="144"/>
      <c r="BB156" s="143"/>
      <c r="BC156" s="144"/>
      <c r="BD156" s="144"/>
      <c r="BE156" s="145"/>
      <c r="BF156" s="144"/>
      <c r="BG156" s="144"/>
      <c r="BH156" s="144"/>
      <c r="BI156" s="144"/>
      <c r="BJ156" s="143"/>
      <c r="BK156" s="144"/>
      <c r="BL156" s="144"/>
      <c r="BM156" s="145"/>
      <c r="BN156" s="144"/>
      <c r="BO156" s="144"/>
      <c r="BP156" s="144"/>
      <c r="BQ156" s="144"/>
      <c r="BR156" s="143"/>
      <c r="BS156" s="144"/>
      <c r="BT156" s="144"/>
      <c r="BU156" s="145"/>
      <c r="BV156" s="144"/>
      <c r="BW156" s="144"/>
      <c r="BX156" s="144"/>
      <c r="BY156" s="144"/>
      <c r="BZ156" s="143"/>
      <c r="CA156" s="144"/>
      <c r="CB156" s="144"/>
      <c r="CC156" s="145"/>
      <c r="CD156" s="502">
        <v>-24</v>
      </c>
      <c r="CE156" s="501">
        <v>-25</v>
      </c>
      <c r="CF156" s="501">
        <v>-68</v>
      </c>
      <c r="CG156" s="501">
        <v>-177</v>
      </c>
      <c r="CH156" s="502">
        <v>-9</v>
      </c>
      <c r="CI156" s="501">
        <v>-44</v>
      </c>
      <c r="CJ156" s="500">
        <v>164</v>
      </c>
      <c r="CK156" s="500">
        <v>-166</v>
      </c>
      <c r="CL156" s="1125">
        <v>-69</v>
      </c>
      <c r="CM156" s="1125">
        <v>11</v>
      </c>
      <c r="CN156" s="1125">
        <v>68</v>
      </c>
      <c r="CO156" s="940">
        <v>-127</v>
      </c>
      <c r="CP156" s="1125">
        <v>-42</v>
      </c>
      <c r="CQ156" s="1125">
        <v>50</v>
      </c>
      <c r="CR156" s="1125">
        <v>48</v>
      </c>
      <c r="CS156" s="940">
        <v>127</v>
      </c>
      <c r="CT156" s="1125">
        <v>-37</v>
      </c>
      <c r="CU156" s="1125">
        <v>-43</v>
      </c>
      <c r="CV156" s="1125">
        <v>-59</v>
      </c>
      <c r="CW156" s="940">
        <f>-35+40</f>
        <v>5</v>
      </c>
      <c r="CX156" s="1125">
        <v>-248</v>
      </c>
      <c r="CY156" s="1125">
        <v>70</v>
      </c>
      <c r="CZ156" s="1125">
        <v>74</v>
      </c>
      <c r="DA156" s="940">
        <v>-40</v>
      </c>
      <c r="DB156" s="1125">
        <v>13</v>
      </c>
      <c r="DC156" s="1125">
        <v>-47</v>
      </c>
      <c r="DD156" s="1125">
        <v>-166</v>
      </c>
      <c r="DE156" s="1125">
        <v>-114</v>
      </c>
      <c r="DF156" s="1097"/>
      <c r="DG156" s="1379"/>
      <c r="DH156" s="1379"/>
      <c r="DI156" s="1288"/>
    </row>
    <row r="157" spans="1:113" hidden="1" outlineLevel="1" collapsed="1">
      <c r="A157" s="136" t="s">
        <v>72</v>
      </c>
      <c r="B157" s="137"/>
      <c r="C157" s="135"/>
      <c r="D157" s="135"/>
      <c r="E157" s="136"/>
      <c r="F157" s="137"/>
      <c r="G157" s="135"/>
      <c r="H157" s="135"/>
      <c r="I157" s="136"/>
      <c r="J157" s="135"/>
      <c r="K157" s="135"/>
      <c r="L157" s="135"/>
      <c r="M157" s="135"/>
      <c r="N157" s="137"/>
      <c r="O157" s="135"/>
      <c r="P157" s="135"/>
      <c r="Q157" s="136"/>
      <c r="R157" s="135"/>
      <c r="S157" s="135"/>
      <c r="T157" s="135"/>
      <c r="U157" s="135"/>
      <c r="V157" s="137"/>
      <c r="W157" s="135"/>
      <c r="X157" s="135"/>
      <c r="Y157" s="136"/>
      <c r="Z157" s="135"/>
      <c r="AA157" s="135"/>
      <c r="AB157" s="135"/>
      <c r="AC157" s="135"/>
      <c r="AD157" s="137"/>
      <c r="AE157" s="135"/>
      <c r="AF157" s="135"/>
      <c r="AG157" s="136"/>
      <c r="AH157" s="135"/>
      <c r="AI157" s="135"/>
      <c r="AJ157" s="135"/>
      <c r="AK157" s="135"/>
      <c r="AL157" s="137"/>
      <c r="AM157" s="135"/>
      <c r="AN157" s="135"/>
      <c r="AO157" s="136"/>
      <c r="AP157" s="135"/>
      <c r="AQ157" s="135"/>
      <c r="AR157" s="135"/>
      <c r="AS157" s="135"/>
      <c r="AT157" s="137"/>
      <c r="AU157" s="135"/>
      <c r="AV157" s="135"/>
      <c r="AW157" s="136"/>
      <c r="AX157" s="135"/>
      <c r="AY157" s="135"/>
      <c r="AZ157" s="135"/>
      <c r="BA157" s="135"/>
      <c r="BB157" s="137"/>
      <c r="BC157" s="135"/>
      <c r="BD157" s="135"/>
      <c r="BE157" s="136"/>
      <c r="BF157" s="135"/>
      <c r="BG157" s="135"/>
      <c r="BH157" s="135"/>
      <c r="BI157" s="135"/>
      <c r="BJ157" s="137"/>
      <c r="BK157" s="135"/>
      <c r="BL157" s="135"/>
      <c r="BM157" s="136"/>
      <c r="BN157" s="135"/>
      <c r="BO157" s="135"/>
      <c r="BP157" s="135"/>
      <c r="BQ157" s="135"/>
      <c r="BR157" s="137"/>
      <c r="BS157" s="135"/>
      <c r="BT157" s="135"/>
      <c r="BU157" s="136"/>
      <c r="BV157" s="135"/>
      <c r="BW157" s="135"/>
      <c r="BX157" s="135"/>
      <c r="BY157" s="135"/>
      <c r="BZ157" s="137"/>
      <c r="CA157" s="135"/>
      <c r="CB157" s="135"/>
      <c r="CC157" s="136"/>
      <c r="CD157" s="140">
        <f t="shared" ref="CD157:CJ157" si="76">+CD124-CD152-CD155-CD154-CD153-CD156</f>
        <v>2651</v>
      </c>
      <c r="CE157" s="140">
        <f t="shared" si="76"/>
        <v>3524</v>
      </c>
      <c r="CF157" s="140">
        <f t="shared" si="76"/>
        <v>3950</v>
      </c>
      <c r="CG157" s="140">
        <f t="shared" si="76"/>
        <v>4184</v>
      </c>
      <c r="CH157" s="141">
        <f t="shared" si="76"/>
        <v>3996</v>
      </c>
      <c r="CI157" s="140">
        <f t="shared" si="76"/>
        <v>4221</v>
      </c>
      <c r="CJ157" s="140">
        <f t="shared" si="76"/>
        <v>4666</v>
      </c>
      <c r="CK157" s="352">
        <f>+CK124-CK152-CK155-CK154-CK153-CK156</f>
        <v>4837</v>
      </c>
      <c r="CL157" s="1113">
        <v>4683</v>
      </c>
      <c r="CM157" s="1113">
        <v>5017</v>
      </c>
      <c r="CN157" s="1113">
        <v>4857</v>
      </c>
      <c r="CO157" s="926">
        <v>4891</v>
      </c>
      <c r="CP157" s="1113">
        <v>4198</v>
      </c>
      <c r="CQ157" s="1113">
        <v>4483</v>
      </c>
      <c r="CR157" s="1113">
        <v>4214</v>
      </c>
      <c r="CS157" s="926">
        <v>4098</v>
      </c>
      <c r="CT157" s="1113">
        <f t="shared" ref="CT157:DC157" si="77">+CT124-CT152-CT155-CT154-CT153-CT156</f>
        <v>3872</v>
      </c>
      <c r="CU157" s="1113">
        <f t="shared" si="77"/>
        <v>4382</v>
      </c>
      <c r="CV157" s="1113">
        <f t="shared" si="77"/>
        <v>4604</v>
      </c>
      <c r="CW157" s="926">
        <f t="shared" si="77"/>
        <v>4886</v>
      </c>
      <c r="CX157" s="1113">
        <f t="shared" si="77"/>
        <v>4775</v>
      </c>
      <c r="CY157" s="1113">
        <f t="shared" si="77"/>
        <v>5132</v>
      </c>
      <c r="CZ157" s="1113">
        <f t="shared" si="77"/>
        <v>5247</v>
      </c>
      <c r="DA157" s="926">
        <f t="shared" si="77"/>
        <v>4977</v>
      </c>
      <c r="DB157" s="1113">
        <f t="shared" si="77"/>
        <v>4157</v>
      </c>
      <c r="DC157" s="1113">
        <f t="shared" si="77"/>
        <v>4816</v>
      </c>
      <c r="DD157" s="1113">
        <f>+DD124-DD152-DD155-DD154-DD153-DD156</f>
        <v>5240</v>
      </c>
      <c r="DE157" s="1113">
        <f>+DE124-DE152-DE155-DE154-DE153-DE156</f>
        <v>5849</v>
      </c>
      <c r="DF157" s="1288"/>
      <c r="DG157" s="1364"/>
      <c r="DH157" s="1364"/>
      <c r="DI157" s="1113"/>
    </row>
    <row r="158" spans="1:113" hidden="1" outlineLevel="1">
      <c r="A158" s="150"/>
      <c r="B158" s="137"/>
      <c r="C158" s="135"/>
      <c r="D158" s="135"/>
      <c r="E158" s="136"/>
      <c r="F158" s="137"/>
      <c r="G158" s="135"/>
      <c r="H158" s="135"/>
      <c r="I158" s="136"/>
      <c r="J158" s="135"/>
      <c r="K158" s="135"/>
      <c r="L158" s="135"/>
      <c r="M158" s="135"/>
      <c r="N158" s="137"/>
      <c r="O158" s="135"/>
      <c r="P158" s="135"/>
      <c r="Q158" s="136"/>
      <c r="R158" s="135"/>
      <c r="S158" s="135"/>
      <c r="T158" s="135"/>
      <c r="U158" s="135"/>
      <c r="V158" s="137"/>
      <c r="W158" s="135"/>
      <c r="X158" s="135"/>
      <c r="Y158" s="136"/>
      <c r="Z158" s="135"/>
      <c r="AA158" s="135"/>
      <c r="AB158" s="135"/>
      <c r="AC158" s="135"/>
      <c r="AD158" s="137"/>
      <c r="AE158" s="135"/>
      <c r="AF158" s="135"/>
      <c r="AG158" s="136"/>
      <c r="AH158" s="135"/>
      <c r="AI158" s="135"/>
      <c r="AJ158" s="135"/>
      <c r="AK158" s="135"/>
      <c r="AL158" s="137"/>
      <c r="AM158" s="135"/>
      <c r="AN158" s="135"/>
      <c r="AO158" s="136"/>
      <c r="AP158" s="135"/>
      <c r="AQ158" s="135"/>
      <c r="AR158" s="135"/>
      <c r="AS158" s="135"/>
      <c r="AT158" s="137"/>
      <c r="AU158" s="135"/>
      <c r="AV158" s="135"/>
      <c r="AW158" s="136"/>
      <c r="AX158" s="135"/>
      <c r="AY158" s="135"/>
      <c r="AZ158" s="135"/>
      <c r="BA158" s="135"/>
      <c r="BB158" s="137"/>
      <c r="BC158" s="135"/>
      <c r="BD158" s="135"/>
      <c r="BE158" s="136"/>
      <c r="BF158" s="135"/>
      <c r="BG158" s="135"/>
      <c r="BH158" s="135"/>
      <c r="BI158" s="135"/>
      <c r="BJ158" s="137"/>
      <c r="BK158" s="135"/>
      <c r="BL158" s="135"/>
      <c r="BM158" s="136"/>
      <c r="BN158" s="135"/>
      <c r="BO158" s="135"/>
      <c r="BP158" s="135"/>
      <c r="BQ158" s="135"/>
      <c r="BR158" s="137"/>
      <c r="BS158" s="135"/>
      <c r="BT158" s="135"/>
      <c r="BU158" s="136"/>
      <c r="BV158" s="135"/>
      <c r="BW158" s="135"/>
      <c r="BX158" s="135"/>
      <c r="BY158" s="135"/>
      <c r="BZ158" s="137"/>
      <c r="CA158" s="135"/>
      <c r="CB158" s="135"/>
      <c r="CC158" s="136"/>
      <c r="CD158" s="151"/>
      <c r="CE158" s="151"/>
      <c r="CF158" s="151"/>
      <c r="CG158" s="151"/>
      <c r="CH158" s="152"/>
      <c r="CI158" s="151"/>
      <c r="CJ158" s="218"/>
      <c r="CK158" s="356"/>
      <c r="CL158" s="1114"/>
      <c r="CM158" s="1114"/>
      <c r="CN158" s="1114"/>
      <c r="CO158" s="927"/>
      <c r="CP158" s="1114"/>
      <c r="CQ158" s="1114"/>
      <c r="CR158" s="1114"/>
      <c r="CS158" s="927"/>
      <c r="CT158" s="1114"/>
      <c r="CU158" s="1114"/>
      <c r="CV158" s="1114"/>
      <c r="CW158" s="927"/>
      <c r="CX158" s="1114"/>
      <c r="CY158" s="1114"/>
      <c r="CZ158" s="1114"/>
      <c r="DA158" s="927"/>
      <c r="DB158" s="1114"/>
      <c r="DC158" s="1114"/>
      <c r="DD158" s="1114"/>
      <c r="DE158" s="1114"/>
      <c r="DF158" s="1113"/>
      <c r="DG158" s="1365"/>
      <c r="DH158" s="1365"/>
      <c r="DI158" s="1114"/>
    </row>
    <row r="159" spans="1:113" hidden="1" outlineLevel="1">
      <c r="A159" s="145" t="s">
        <v>73</v>
      </c>
      <c r="B159" s="143"/>
      <c r="C159" s="144"/>
      <c r="D159" s="144"/>
      <c r="E159" s="145"/>
      <c r="F159" s="143"/>
      <c r="G159" s="144"/>
      <c r="H159" s="144"/>
      <c r="I159" s="145"/>
      <c r="J159" s="144"/>
      <c r="K159" s="144"/>
      <c r="L159" s="144"/>
      <c r="M159" s="144"/>
      <c r="N159" s="143"/>
      <c r="O159" s="144"/>
      <c r="P159" s="144"/>
      <c r="Q159" s="145"/>
      <c r="R159" s="144"/>
      <c r="S159" s="144"/>
      <c r="T159" s="144"/>
      <c r="U159" s="144"/>
      <c r="V159" s="143"/>
      <c r="W159" s="144"/>
      <c r="X159" s="144"/>
      <c r="Y159" s="145"/>
      <c r="Z159" s="144"/>
      <c r="AA159" s="144"/>
      <c r="AB159" s="144"/>
      <c r="AC159" s="144"/>
      <c r="AD159" s="143"/>
      <c r="AE159" s="144"/>
      <c r="AF159" s="144"/>
      <c r="AG159" s="145"/>
      <c r="AH159" s="144"/>
      <c r="AI159" s="144"/>
      <c r="AJ159" s="144"/>
      <c r="AK159" s="144"/>
      <c r="AL159" s="143"/>
      <c r="AM159" s="144"/>
      <c r="AN159" s="144"/>
      <c r="AO159" s="145"/>
      <c r="AP159" s="144"/>
      <c r="AQ159" s="144"/>
      <c r="AR159" s="144"/>
      <c r="AS159" s="144"/>
      <c r="AT159" s="143"/>
      <c r="AU159" s="144"/>
      <c r="AV159" s="144"/>
      <c r="AW159" s="145"/>
      <c r="AX159" s="144"/>
      <c r="AY159" s="144"/>
      <c r="AZ159" s="144"/>
      <c r="BA159" s="144"/>
      <c r="BB159" s="143"/>
      <c r="BC159" s="144"/>
      <c r="BD159" s="144"/>
      <c r="BE159" s="145"/>
      <c r="BF159" s="144"/>
      <c r="BG159" s="144"/>
      <c r="BH159" s="144"/>
      <c r="BI159" s="144"/>
      <c r="BJ159" s="143"/>
      <c r="BK159" s="144"/>
      <c r="BL159" s="144"/>
      <c r="BM159" s="145"/>
      <c r="BN159" s="144"/>
      <c r="BO159" s="144"/>
      <c r="BP159" s="144"/>
      <c r="BQ159" s="144"/>
      <c r="BR159" s="143"/>
      <c r="BS159" s="144"/>
      <c r="BT159" s="144"/>
      <c r="BU159" s="145"/>
      <c r="BV159" s="144"/>
      <c r="BW159" s="144"/>
      <c r="BX159" s="144"/>
      <c r="BY159" s="144"/>
      <c r="BZ159" s="143"/>
      <c r="CA159" s="144"/>
      <c r="CB159" s="144"/>
      <c r="CC159" s="145"/>
      <c r="CD159" s="167"/>
      <c r="CE159" s="167"/>
      <c r="CF159" s="167"/>
      <c r="CG159" s="167"/>
      <c r="CH159" s="168"/>
      <c r="CI159" s="167"/>
      <c r="CJ159" s="222"/>
      <c r="CK159" s="345"/>
      <c r="CL159" s="1120"/>
      <c r="CM159" s="1120"/>
      <c r="CN159" s="1120"/>
      <c r="CO159" s="934"/>
      <c r="CP159" s="1120"/>
      <c r="CQ159" s="1120"/>
      <c r="CR159" s="1120"/>
      <c r="CS159" s="934"/>
      <c r="CT159" s="1120"/>
      <c r="CU159" s="1120"/>
      <c r="CV159" s="1120"/>
      <c r="CW159" s="934"/>
      <c r="CX159" s="1120"/>
      <c r="CY159" s="1120"/>
      <c r="CZ159" s="1120"/>
      <c r="DA159" s="934"/>
      <c r="DB159" s="1120"/>
      <c r="DC159" s="1120"/>
      <c r="DD159" s="1120"/>
      <c r="DE159" s="1120"/>
      <c r="DF159" s="1114"/>
      <c r="DG159" s="1373"/>
      <c r="DH159" s="1373"/>
      <c r="DI159" s="1114"/>
    </row>
    <row r="160" spans="1:113" hidden="1" outlineLevel="2">
      <c r="A160" s="201" t="s">
        <v>37</v>
      </c>
      <c r="B160" s="137"/>
      <c r="C160" s="135"/>
      <c r="D160" s="135"/>
      <c r="E160" s="136"/>
      <c r="F160" s="137"/>
      <c r="G160" s="135"/>
      <c r="H160" s="135"/>
      <c r="I160" s="136"/>
      <c r="J160" s="135"/>
      <c r="K160" s="135"/>
      <c r="L160" s="135"/>
      <c r="M160" s="135"/>
      <c r="N160" s="137"/>
      <c r="O160" s="135"/>
      <c r="P160" s="135"/>
      <c r="Q160" s="136"/>
      <c r="R160" s="135"/>
      <c r="S160" s="135"/>
      <c r="T160" s="135"/>
      <c r="U160" s="135"/>
      <c r="V160" s="137"/>
      <c r="W160" s="135"/>
      <c r="X160" s="135"/>
      <c r="Y160" s="136"/>
      <c r="Z160" s="135"/>
      <c r="AA160" s="135"/>
      <c r="AB160" s="135"/>
      <c r="AC160" s="135"/>
      <c r="AD160" s="137"/>
      <c r="AE160" s="135"/>
      <c r="AF160" s="135"/>
      <c r="AG160" s="136"/>
      <c r="AH160" s="135"/>
      <c r="AI160" s="135"/>
      <c r="AJ160" s="135"/>
      <c r="AK160" s="135"/>
      <c r="AL160" s="137"/>
      <c r="AM160" s="135"/>
      <c r="AN160" s="135"/>
      <c r="AO160" s="136"/>
      <c r="AP160" s="135"/>
      <c r="AQ160" s="135"/>
      <c r="AR160" s="135"/>
      <c r="AS160" s="135"/>
      <c r="AT160" s="137"/>
      <c r="AU160" s="135"/>
      <c r="AV160" s="135"/>
      <c r="AW160" s="136"/>
      <c r="AX160" s="135"/>
      <c r="AY160" s="135"/>
      <c r="AZ160" s="135"/>
      <c r="BA160" s="135"/>
      <c r="BB160" s="137"/>
      <c r="BC160" s="135"/>
      <c r="BD160" s="135"/>
      <c r="BE160" s="136"/>
      <c r="BF160" s="135"/>
      <c r="BG160" s="135"/>
      <c r="BH160" s="135"/>
      <c r="BI160" s="135"/>
      <c r="BJ160" s="137"/>
      <c r="BK160" s="135"/>
      <c r="BL160" s="135"/>
      <c r="BM160" s="136"/>
      <c r="BN160" s="135"/>
      <c r="BO160" s="135"/>
      <c r="BP160" s="135"/>
      <c r="BQ160" s="135"/>
      <c r="BR160" s="137"/>
      <c r="BS160" s="135"/>
      <c r="BT160" s="135"/>
      <c r="BU160" s="136"/>
      <c r="BV160" s="135"/>
      <c r="BW160" s="135"/>
      <c r="BX160" s="135"/>
      <c r="BY160" s="135"/>
      <c r="BZ160" s="137"/>
      <c r="CA160" s="135"/>
      <c r="CB160" s="135"/>
      <c r="CC160" s="136"/>
      <c r="CD160" s="169">
        <f t="shared" ref="CD160:CK160" si="78">(CD118-CD152)/CD103</f>
        <v>0.21473874962247055</v>
      </c>
      <c r="CE160" s="169">
        <f t="shared" si="78"/>
        <v>0.23735461184744389</v>
      </c>
      <c r="CF160" s="169">
        <f t="shared" si="78"/>
        <v>0.26717557251908397</v>
      </c>
      <c r="CG160" s="169">
        <f t="shared" si="78"/>
        <v>0.2489249293525003</v>
      </c>
      <c r="CH160" s="170">
        <f t="shared" si="78"/>
        <v>0.24338245814851911</v>
      </c>
      <c r="CI160" s="169">
        <f t="shared" si="78"/>
        <v>0.23970818134445024</v>
      </c>
      <c r="CJ160" s="169">
        <f t="shared" si="78"/>
        <v>0.24080348499515972</v>
      </c>
      <c r="CK160" s="346">
        <f t="shared" si="78"/>
        <v>0.23338240289887896</v>
      </c>
      <c r="CL160" s="1121">
        <v>0.22015780096716722</v>
      </c>
      <c r="CM160" s="1121">
        <v>0.21620630652652165</v>
      </c>
      <c r="CN160" s="1121">
        <v>0.23669225055706858</v>
      </c>
      <c r="CO160" s="935">
        <v>0.23968862553735332</v>
      </c>
      <c r="CP160" s="1121">
        <v>0.22633075985371801</v>
      </c>
      <c r="CQ160" s="1121">
        <v>0.2281945999751151</v>
      </c>
      <c r="CR160" s="1121">
        <v>0.23362333674513819</v>
      </c>
      <c r="CS160" s="935">
        <v>0.22794289726187691</v>
      </c>
      <c r="CT160" s="1121">
        <f t="shared" ref="CT160:DE160" si="79">(CT118-CT152)/CT103</f>
        <v>0.20352853650759911</v>
      </c>
      <c r="CU160" s="1121">
        <f t="shared" si="79"/>
        <v>0.21433400946585532</v>
      </c>
      <c r="CV160" s="1121">
        <f t="shared" si="79"/>
        <v>0.22662810225788393</v>
      </c>
      <c r="CW160" s="935">
        <f t="shared" si="79"/>
        <v>0.22173727000427898</v>
      </c>
      <c r="CX160" s="1121">
        <f t="shared" si="79"/>
        <v>0.21649018010679699</v>
      </c>
      <c r="CY160" s="1121">
        <f t="shared" si="79"/>
        <v>0.22709823765485954</v>
      </c>
      <c r="CZ160" s="1121">
        <f t="shared" si="79"/>
        <v>0.22812631578947368</v>
      </c>
      <c r="DA160" s="935">
        <f t="shared" si="79"/>
        <v>0.22571934857817905</v>
      </c>
      <c r="DB160" s="1121">
        <f t="shared" si="79"/>
        <v>0.21473999251777029</v>
      </c>
      <c r="DC160" s="1121">
        <f t="shared" si="79"/>
        <v>0.22633917344287033</v>
      </c>
      <c r="DD160" s="1121">
        <f t="shared" si="79"/>
        <v>0.22463656047015157</v>
      </c>
      <c r="DE160" s="1121">
        <f t="shared" si="79"/>
        <v>0.22329962598697881</v>
      </c>
      <c r="DF160" s="1114"/>
      <c r="DG160" s="1374"/>
      <c r="DH160" s="1374"/>
      <c r="DI160" s="1121"/>
    </row>
    <row r="161" spans="1:113" hidden="1" outlineLevel="2">
      <c r="A161" s="201" t="s">
        <v>38</v>
      </c>
      <c r="B161" s="137"/>
      <c r="C161" s="135"/>
      <c r="D161" s="135"/>
      <c r="E161" s="136"/>
      <c r="F161" s="137"/>
      <c r="G161" s="135"/>
      <c r="H161" s="135"/>
      <c r="I161" s="136"/>
      <c r="J161" s="135"/>
      <c r="K161" s="135"/>
      <c r="L161" s="135"/>
      <c r="M161" s="135"/>
      <c r="N161" s="137"/>
      <c r="O161" s="135"/>
      <c r="P161" s="135"/>
      <c r="Q161" s="136"/>
      <c r="R161" s="135"/>
      <c r="S161" s="135"/>
      <c r="T161" s="135"/>
      <c r="U161" s="135"/>
      <c r="V161" s="137"/>
      <c r="W161" s="135"/>
      <c r="X161" s="135"/>
      <c r="Y161" s="136"/>
      <c r="Z161" s="135"/>
      <c r="AA161" s="135"/>
      <c r="AB161" s="135"/>
      <c r="AC161" s="135"/>
      <c r="AD161" s="137"/>
      <c r="AE161" s="135"/>
      <c r="AF161" s="135"/>
      <c r="AG161" s="136"/>
      <c r="AH161" s="135"/>
      <c r="AI161" s="135"/>
      <c r="AJ161" s="135"/>
      <c r="AK161" s="135"/>
      <c r="AL161" s="137"/>
      <c r="AM161" s="135"/>
      <c r="AN161" s="135"/>
      <c r="AO161" s="136"/>
      <c r="AP161" s="135"/>
      <c r="AQ161" s="135"/>
      <c r="AR161" s="135"/>
      <c r="AS161" s="135"/>
      <c r="AT161" s="137"/>
      <c r="AU161" s="135"/>
      <c r="AV161" s="135"/>
      <c r="AW161" s="136"/>
      <c r="AX161" s="135"/>
      <c r="AY161" s="135"/>
      <c r="AZ161" s="135"/>
      <c r="BA161" s="135"/>
      <c r="BB161" s="137"/>
      <c r="BC161" s="135"/>
      <c r="BD161" s="135"/>
      <c r="BE161" s="136"/>
      <c r="BF161" s="135"/>
      <c r="BG161" s="135"/>
      <c r="BH161" s="135"/>
      <c r="BI161" s="135"/>
      <c r="BJ161" s="137"/>
      <c r="BK161" s="135"/>
      <c r="BL161" s="135"/>
      <c r="BM161" s="136"/>
      <c r="BN161" s="135"/>
      <c r="BO161" s="135"/>
      <c r="BP161" s="135"/>
      <c r="BQ161" s="135"/>
      <c r="BR161" s="137"/>
      <c r="BS161" s="135"/>
      <c r="BT161" s="135"/>
      <c r="BU161" s="136"/>
      <c r="BV161" s="135"/>
      <c r="BW161" s="135"/>
      <c r="BX161" s="135"/>
      <c r="BY161" s="135"/>
      <c r="BZ161" s="137"/>
      <c r="CA161" s="135"/>
      <c r="CB161" s="135"/>
      <c r="CC161" s="136"/>
      <c r="CD161" s="169">
        <f t="shared" ref="CD161:CK161" si="80">(CD119-CD153)/CD104</f>
        <v>0.16385704652730951</v>
      </c>
      <c r="CE161" s="169">
        <f t="shared" si="80"/>
        <v>0.18827361563517916</v>
      </c>
      <c r="CF161" s="169">
        <f t="shared" si="80"/>
        <v>0.20203951561504144</v>
      </c>
      <c r="CG161" s="169">
        <f t="shared" si="80"/>
        <v>0.21909814323607427</v>
      </c>
      <c r="CH161" s="170">
        <f t="shared" si="80"/>
        <v>0.22680995475113122</v>
      </c>
      <c r="CI161" s="169">
        <f t="shared" si="80"/>
        <v>0.21777777777777776</v>
      </c>
      <c r="CJ161" s="169">
        <f t="shared" si="80"/>
        <v>0.21916299559471367</v>
      </c>
      <c r="CK161" s="346">
        <f t="shared" si="80"/>
        <v>0.23635617562576938</v>
      </c>
      <c r="CL161" s="1121">
        <v>0.23998381222177256</v>
      </c>
      <c r="CM161" s="1121">
        <v>0.228099173553719</v>
      </c>
      <c r="CN161" s="1121">
        <v>0.21052631578947367</v>
      </c>
      <c r="CO161" s="935">
        <v>0.22254697286012526</v>
      </c>
      <c r="CP161" s="1121">
        <v>0.22308749427393496</v>
      </c>
      <c r="CQ161" s="1121">
        <v>0.21489077128845296</v>
      </c>
      <c r="CR161" s="1121">
        <v>0.22996223248006714</v>
      </c>
      <c r="CS161" s="935">
        <v>0.23068350668647847</v>
      </c>
      <c r="CT161" s="1121">
        <f t="shared" ref="CT161:DE161" si="81">(CT119-CT153)/CT104</f>
        <v>0.21676646706586827</v>
      </c>
      <c r="CU161" s="1121">
        <f t="shared" si="81"/>
        <v>0.22452830188679246</v>
      </c>
      <c r="CV161" s="1121">
        <f t="shared" si="81"/>
        <v>0.22497347010965688</v>
      </c>
      <c r="CW161" s="935">
        <f t="shared" si="81"/>
        <v>0.22577854671280276</v>
      </c>
      <c r="CX161" s="1121">
        <f t="shared" si="81"/>
        <v>0.22687094873305833</v>
      </c>
      <c r="CY161" s="1121">
        <f t="shared" si="81"/>
        <v>0.2339734920205572</v>
      </c>
      <c r="CZ161" s="1121">
        <f t="shared" si="81"/>
        <v>0.2360959651035987</v>
      </c>
      <c r="DA161" s="935">
        <f t="shared" si="81"/>
        <v>0.22361874836344592</v>
      </c>
      <c r="DB161" s="1121">
        <f t="shared" si="81"/>
        <v>0.21568627450980393</v>
      </c>
      <c r="DC161" s="1121">
        <f t="shared" si="81"/>
        <v>0.22059635560463833</v>
      </c>
      <c r="DD161" s="1121">
        <f t="shared" si="81"/>
        <v>0.23353293413173654</v>
      </c>
      <c r="DE161" s="1121">
        <f t="shared" si="81"/>
        <v>0.24099589074208363</v>
      </c>
      <c r="DF161" s="1121"/>
      <c r="DG161" s="1374"/>
      <c r="DH161" s="1374"/>
      <c r="DI161" s="1121"/>
    </row>
    <row r="162" spans="1:113" hidden="1" outlineLevel="2">
      <c r="A162" s="201" t="s">
        <v>39</v>
      </c>
      <c r="B162" s="137"/>
      <c r="C162" s="135"/>
      <c r="D162" s="135"/>
      <c r="E162" s="136"/>
      <c r="F162" s="137"/>
      <c r="G162" s="135"/>
      <c r="H162" s="135"/>
      <c r="I162" s="136"/>
      <c r="J162" s="135"/>
      <c r="K162" s="135"/>
      <c r="L162" s="135"/>
      <c r="M162" s="135"/>
      <c r="N162" s="137"/>
      <c r="O162" s="135"/>
      <c r="P162" s="135"/>
      <c r="Q162" s="136"/>
      <c r="R162" s="135"/>
      <c r="S162" s="135"/>
      <c r="T162" s="135"/>
      <c r="U162" s="135"/>
      <c r="V162" s="137"/>
      <c r="W162" s="135"/>
      <c r="X162" s="135"/>
      <c r="Y162" s="136"/>
      <c r="Z162" s="135"/>
      <c r="AA162" s="135"/>
      <c r="AB162" s="135"/>
      <c r="AC162" s="135"/>
      <c r="AD162" s="137"/>
      <c r="AE162" s="135"/>
      <c r="AF162" s="135"/>
      <c r="AG162" s="136"/>
      <c r="AH162" s="135"/>
      <c r="AI162" s="135"/>
      <c r="AJ162" s="135"/>
      <c r="AK162" s="135"/>
      <c r="AL162" s="137"/>
      <c r="AM162" s="135"/>
      <c r="AN162" s="135"/>
      <c r="AO162" s="136"/>
      <c r="AP162" s="135"/>
      <c r="AQ162" s="135"/>
      <c r="AR162" s="135"/>
      <c r="AS162" s="135"/>
      <c r="AT162" s="137"/>
      <c r="AU162" s="135"/>
      <c r="AV162" s="135"/>
      <c r="AW162" s="136"/>
      <c r="AX162" s="135"/>
      <c r="AY162" s="135"/>
      <c r="AZ162" s="135"/>
      <c r="BA162" s="135"/>
      <c r="BB162" s="137"/>
      <c r="BC162" s="135"/>
      <c r="BD162" s="135"/>
      <c r="BE162" s="136"/>
      <c r="BF162" s="135"/>
      <c r="BG162" s="135"/>
      <c r="BH162" s="135"/>
      <c r="BI162" s="135"/>
      <c r="BJ162" s="137"/>
      <c r="BK162" s="135"/>
      <c r="BL162" s="135"/>
      <c r="BM162" s="136"/>
      <c r="BN162" s="135"/>
      <c r="BO162" s="135"/>
      <c r="BP162" s="135"/>
      <c r="BQ162" s="135"/>
      <c r="BR162" s="137"/>
      <c r="BS162" s="135"/>
      <c r="BT162" s="135"/>
      <c r="BU162" s="136"/>
      <c r="BV162" s="135"/>
      <c r="BW162" s="135"/>
      <c r="BX162" s="135"/>
      <c r="BY162" s="135"/>
      <c r="BZ162" s="137"/>
      <c r="CA162" s="135"/>
      <c r="CB162" s="135"/>
      <c r="CC162" s="136"/>
      <c r="CD162" s="169">
        <f t="shared" ref="CD162:CK162" si="82">(CD120-CD154)/CD105</f>
        <v>0.18806398687448728</v>
      </c>
      <c r="CE162" s="169">
        <f t="shared" si="82"/>
        <v>0.2132192279679534</v>
      </c>
      <c r="CF162" s="169">
        <f t="shared" si="82"/>
        <v>0.23027375201288244</v>
      </c>
      <c r="CG162" s="169">
        <f t="shared" si="82"/>
        <v>0.23525826603687339</v>
      </c>
      <c r="CH162" s="170">
        <f t="shared" si="82"/>
        <v>0.23588090853284224</v>
      </c>
      <c r="CI162" s="169">
        <f t="shared" si="82"/>
        <v>0.23462968258507291</v>
      </c>
      <c r="CJ162" s="169">
        <f t="shared" si="82"/>
        <v>0.25634650615022248</v>
      </c>
      <c r="CK162" s="346">
        <f t="shared" si="82"/>
        <v>0.25097513408093614</v>
      </c>
      <c r="CL162" s="1121">
        <v>0.24626511738202514</v>
      </c>
      <c r="CM162" s="1121">
        <v>0.24824779561383675</v>
      </c>
      <c r="CN162" s="1121">
        <v>0.24595312877506645</v>
      </c>
      <c r="CO162" s="935">
        <v>0.23846516007532956</v>
      </c>
      <c r="CP162" s="1121">
        <v>0.23419730230097857</v>
      </c>
      <c r="CQ162" s="1121">
        <v>0.22120402189130711</v>
      </c>
      <c r="CR162" s="1121">
        <v>0.20827886710239651</v>
      </c>
      <c r="CS162" s="935">
        <v>0.18780742286480848</v>
      </c>
      <c r="CT162" s="1121">
        <f t="shared" ref="CT162:DE162" si="83">(CT120-CT154)/CT105</f>
        <v>0.18333066709326507</v>
      </c>
      <c r="CU162" s="1121">
        <f t="shared" si="83"/>
        <v>0.18058161350844279</v>
      </c>
      <c r="CV162" s="1121">
        <f t="shared" si="83"/>
        <v>0.18545510931927431</v>
      </c>
      <c r="CW162" s="935">
        <f t="shared" si="83"/>
        <v>0.1849894291754757</v>
      </c>
      <c r="CX162" s="1121">
        <f t="shared" si="83"/>
        <v>0.18886915334517465</v>
      </c>
      <c r="CY162" s="1121">
        <f t="shared" si="83"/>
        <v>0.19257641921397381</v>
      </c>
      <c r="CZ162" s="1121">
        <f t="shared" si="83"/>
        <v>0.19996914056472767</v>
      </c>
      <c r="DA162" s="935">
        <f t="shared" si="83"/>
        <v>0.17734065263799939</v>
      </c>
      <c r="DB162" s="1121">
        <f t="shared" si="83"/>
        <v>0.150976290097629</v>
      </c>
      <c r="DC162" s="1121">
        <f t="shared" si="83"/>
        <v>0.16998693664271719</v>
      </c>
      <c r="DD162" s="1121">
        <f t="shared" si="83"/>
        <v>0.18721828718609143</v>
      </c>
      <c r="DE162" s="1121">
        <f t="shared" si="83"/>
        <v>0.20011476115334959</v>
      </c>
      <c r="DF162" s="1121"/>
      <c r="DG162" s="1374"/>
      <c r="DH162" s="1374"/>
      <c r="DI162" s="1121"/>
    </row>
    <row r="163" spans="1:113" hidden="1" outlineLevel="2">
      <c r="A163" s="201" t="s">
        <v>40</v>
      </c>
      <c r="B163" s="137"/>
      <c r="C163" s="135"/>
      <c r="D163" s="135"/>
      <c r="E163" s="136"/>
      <c r="F163" s="137"/>
      <c r="G163" s="135"/>
      <c r="H163" s="135"/>
      <c r="I163" s="136"/>
      <c r="J163" s="135"/>
      <c r="K163" s="135"/>
      <c r="L163" s="135"/>
      <c r="M163" s="135"/>
      <c r="N163" s="137"/>
      <c r="O163" s="135"/>
      <c r="P163" s="135"/>
      <c r="Q163" s="136"/>
      <c r="R163" s="135"/>
      <c r="S163" s="135"/>
      <c r="T163" s="135"/>
      <c r="U163" s="135"/>
      <c r="V163" s="137"/>
      <c r="W163" s="135"/>
      <c r="X163" s="135"/>
      <c r="Y163" s="136"/>
      <c r="Z163" s="135"/>
      <c r="AA163" s="135"/>
      <c r="AB163" s="135"/>
      <c r="AC163" s="135"/>
      <c r="AD163" s="137"/>
      <c r="AE163" s="135"/>
      <c r="AF163" s="135"/>
      <c r="AG163" s="136"/>
      <c r="AH163" s="135"/>
      <c r="AI163" s="135"/>
      <c r="AJ163" s="135"/>
      <c r="AK163" s="135"/>
      <c r="AL163" s="137"/>
      <c r="AM163" s="135"/>
      <c r="AN163" s="135"/>
      <c r="AO163" s="136"/>
      <c r="AP163" s="135"/>
      <c r="AQ163" s="135"/>
      <c r="AR163" s="135"/>
      <c r="AS163" s="135"/>
      <c r="AT163" s="137"/>
      <c r="AU163" s="135"/>
      <c r="AV163" s="135"/>
      <c r="AW163" s="136"/>
      <c r="AX163" s="135"/>
      <c r="AY163" s="135"/>
      <c r="AZ163" s="135"/>
      <c r="BA163" s="135"/>
      <c r="BB163" s="137"/>
      <c r="BC163" s="135"/>
      <c r="BD163" s="135"/>
      <c r="BE163" s="136"/>
      <c r="BF163" s="135"/>
      <c r="BG163" s="135"/>
      <c r="BH163" s="135"/>
      <c r="BI163" s="135"/>
      <c r="BJ163" s="137"/>
      <c r="BK163" s="135"/>
      <c r="BL163" s="135"/>
      <c r="BM163" s="136"/>
      <c r="BN163" s="135"/>
      <c r="BO163" s="135"/>
      <c r="BP163" s="135"/>
      <c r="BQ163" s="135"/>
      <c r="BR163" s="137"/>
      <c r="BS163" s="135"/>
      <c r="BT163" s="135"/>
      <c r="BU163" s="136"/>
      <c r="BV163" s="135"/>
      <c r="BW163" s="135"/>
      <c r="BX163" s="135"/>
      <c r="BY163" s="135"/>
      <c r="BZ163" s="137"/>
      <c r="CA163" s="135"/>
      <c r="CB163" s="135"/>
      <c r="CC163" s="136"/>
      <c r="CD163" s="171">
        <f t="shared" ref="CD163:CK163" si="84">(CD121-CD155)/CD106</f>
        <v>8.2706766917293228E-2</v>
      </c>
      <c r="CE163" s="171">
        <f t="shared" si="84"/>
        <v>0.12972453555413196</v>
      </c>
      <c r="CF163" s="171">
        <f t="shared" si="84"/>
        <v>0.13357400722021662</v>
      </c>
      <c r="CG163" s="171">
        <f t="shared" si="84"/>
        <v>0.1054072553045859</v>
      </c>
      <c r="CH163" s="172">
        <f t="shared" si="84"/>
        <v>0.14658831211230819</v>
      </c>
      <c r="CI163" s="171">
        <f t="shared" si="84"/>
        <v>0.1386496248958044</v>
      </c>
      <c r="CJ163" s="171">
        <f t="shared" si="84"/>
        <v>0.12758201701093561</v>
      </c>
      <c r="CK163" s="347">
        <f t="shared" si="84"/>
        <v>6.6464237516869099E-2</v>
      </c>
      <c r="CL163" s="1122">
        <v>0.11856387419983301</v>
      </c>
      <c r="CM163" s="1122">
        <v>0.14942252165543793</v>
      </c>
      <c r="CN163" s="1122">
        <v>0.13466404273263988</v>
      </c>
      <c r="CO163" s="936">
        <v>0.10859188544152745</v>
      </c>
      <c r="CP163" s="1122">
        <v>0.12102111566341002</v>
      </c>
      <c r="CQ163" s="1122">
        <v>0.13272727272727272</v>
      </c>
      <c r="CR163" s="1122">
        <v>0.12989985693848355</v>
      </c>
      <c r="CS163" s="936">
        <v>0.11133661930994491</v>
      </c>
      <c r="CT163" s="1122">
        <f t="shared" ref="CT163:DE163" si="85">(CT121-CT155)/CT106</f>
        <v>0.1210494931425164</v>
      </c>
      <c r="CU163" s="1122">
        <f t="shared" si="85"/>
        <v>0.13397246804326451</v>
      </c>
      <c r="CV163" s="1122">
        <f t="shared" si="85"/>
        <v>0.1143011917659805</v>
      </c>
      <c r="CW163" s="936">
        <f t="shared" si="85"/>
        <v>0.10896551724137932</v>
      </c>
      <c r="CX163" s="1122">
        <f t="shared" si="85"/>
        <v>0.15738831615120275</v>
      </c>
      <c r="CY163" s="1122">
        <f t="shared" si="85"/>
        <v>0.16131025957972805</v>
      </c>
      <c r="CZ163" s="1122">
        <f t="shared" si="85"/>
        <v>0.17872340425531916</v>
      </c>
      <c r="DA163" s="936">
        <f t="shared" si="85"/>
        <v>0.15527310202679492</v>
      </c>
      <c r="DB163" s="1122">
        <f t="shared" si="85"/>
        <v>0.15011037527593818</v>
      </c>
      <c r="DC163" s="1122">
        <f t="shared" si="85"/>
        <v>0.15910585141354372</v>
      </c>
      <c r="DD163" s="1122">
        <f t="shared" si="85"/>
        <v>0.15163796014859846</v>
      </c>
      <c r="DE163" s="1122">
        <f t="shared" si="85"/>
        <v>0.13927757891311421</v>
      </c>
      <c r="DF163" s="1121"/>
      <c r="DG163" s="1375"/>
      <c r="DH163" s="1375"/>
      <c r="DI163" s="1122"/>
    </row>
    <row r="164" spans="1:113" hidden="1" outlineLevel="2">
      <c r="A164" s="145"/>
      <c r="B164" s="143"/>
      <c r="C164" s="144"/>
      <c r="D164" s="144"/>
      <c r="E164" s="145"/>
      <c r="F164" s="143"/>
      <c r="G164" s="144"/>
      <c r="H164" s="144"/>
      <c r="I164" s="145"/>
      <c r="J164" s="144"/>
      <c r="K164" s="144"/>
      <c r="L164" s="144"/>
      <c r="M164" s="144"/>
      <c r="N164" s="143"/>
      <c r="O164" s="144"/>
      <c r="P164" s="144"/>
      <c r="Q164" s="145"/>
      <c r="R164" s="144"/>
      <c r="S164" s="144"/>
      <c r="T164" s="144"/>
      <c r="U164" s="144"/>
      <c r="V164" s="143"/>
      <c r="W164" s="144"/>
      <c r="X164" s="144"/>
      <c r="Y164" s="145"/>
      <c r="Z164" s="144"/>
      <c r="AA164" s="144"/>
      <c r="AB164" s="144"/>
      <c r="AC164" s="144"/>
      <c r="AD164" s="143"/>
      <c r="AE164" s="144"/>
      <c r="AF164" s="144"/>
      <c r="AG164" s="145"/>
      <c r="AH164" s="144"/>
      <c r="AI164" s="144"/>
      <c r="AJ164" s="144"/>
      <c r="AK164" s="144"/>
      <c r="AL164" s="143"/>
      <c r="AM164" s="144"/>
      <c r="AN164" s="144"/>
      <c r="AO164" s="145"/>
      <c r="AP164" s="144"/>
      <c r="AQ164" s="144"/>
      <c r="AR164" s="144"/>
      <c r="AS164" s="144"/>
      <c r="AT164" s="143"/>
      <c r="AU164" s="144"/>
      <c r="AV164" s="144"/>
      <c r="AW164" s="145"/>
      <c r="AX164" s="144"/>
      <c r="AY164" s="144"/>
      <c r="AZ164" s="144"/>
      <c r="BA164" s="144"/>
      <c r="BB164" s="143"/>
      <c r="BC164" s="144"/>
      <c r="BD164" s="144"/>
      <c r="BE164" s="145"/>
      <c r="BF164" s="144"/>
      <c r="BG164" s="144"/>
      <c r="BH164" s="144"/>
      <c r="BI164" s="144"/>
      <c r="BJ164" s="143"/>
      <c r="BK164" s="144"/>
      <c r="BL164" s="144"/>
      <c r="BM164" s="145"/>
      <c r="BN164" s="144"/>
      <c r="BO164" s="144"/>
      <c r="BP164" s="144"/>
      <c r="BQ164" s="144"/>
      <c r="BR164" s="143"/>
      <c r="BS164" s="144"/>
      <c r="BT164" s="144"/>
      <c r="BU164" s="145"/>
      <c r="BV164" s="144"/>
      <c r="BW164" s="144"/>
      <c r="BX164" s="144"/>
      <c r="BY164" s="144"/>
      <c r="BZ164" s="143"/>
      <c r="CA164" s="144"/>
      <c r="CB164" s="144"/>
      <c r="CC164" s="145"/>
      <c r="CD164" s="146">
        <f>+CD122-CD156</f>
        <v>-129</v>
      </c>
      <c r="CE164" s="146">
        <f t="shared" ref="CE164:CK164" si="86">+CE122-CE156</f>
        <v>-96</v>
      </c>
      <c r="CF164" s="146">
        <f t="shared" si="86"/>
        <v>-91</v>
      </c>
      <c r="CG164" s="146">
        <f t="shared" si="86"/>
        <v>-107</v>
      </c>
      <c r="CH164" s="146">
        <f t="shared" si="86"/>
        <v>-92</v>
      </c>
      <c r="CI164" s="146">
        <f t="shared" si="86"/>
        <v>-151</v>
      </c>
      <c r="CJ164" s="146">
        <f t="shared" si="86"/>
        <v>-101</v>
      </c>
      <c r="CK164" s="354">
        <f t="shared" si="86"/>
        <v>-56</v>
      </c>
      <c r="CL164" s="1118"/>
      <c r="CM164" s="1118"/>
      <c r="CN164" s="1118"/>
      <c r="CO164" s="932"/>
      <c r="CP164" s="1118"/>
      <c r="CQ164" s="1118"/>
      <c r="CR164" s="1118"/>
      <c r="CS164" s="932"/>
      <c r="CT164" s="1118"/>
      <c r="CU164" s="1118"/>
      <c r="CV164" s="1118"/>
      <c r="CW164" s="932"/>
      <c r="CX164" s="1118"/>
      <c r="CY164" s="1118"/>
      <c r="CZ164" s="1118"/>
      <c r="DA164" s="932"/>
      <c r="DB164" s="1118"/>
      <c r="DC164" s="1118"/>
      <c r="DD164" s="1118"/>
      <c r="DE164" s="1118"/>
      <c r="DF164" s="1122"/>
      <c r="DG164" s="1370"/>
      <c r="DH164" s="1370"/>
      <c r="DI164" s="1113"/>
    </row>
    <row r="165" spans="1:113" hidden="1" outlineLevel="1" collapsed="1">
      <c r="A165" s="136" t="s">
        <v>73</v>
      </c>
      <c r="B165" s="137"/>
      <c r="C165" s="135"/>
      <c r="D165" s="135"/>
      <c r="E165" s="136"/>
      <c r="F165" s="137"/>
      <c r="G165" s="135"/>
      <c r="H165" s="135"/>
      <c r="I165" s="136"/>
      <c r="J165" s="135"/>
      <c r="K165" s="135"/>
      <c r="L165" s="135"/>
      <c r="M165" s="135"/>
      <c r="N165" s="137"/>
      <c r="O165" s="135"/>
      <c r="P165" s="135"/>
      <c r="Q165" s="136"/>
      <c r="R165" s="135"/>
      <c r="S165" s="135"/>
      <c r="T165" s="135"/>
      <c r="U165" s="135"/>
      <c r="V165" s="137"/>
      <c r="W165" s="135"/>
      <c r="X165" s="135"/>
      <c r="Y165" s="136"/>
      <c r="Z165" s="135"/>
      <c r="AA165" s="135"/>
      <c r="AB165" s="135"/>
      <c r="AC165" s="135"/>
      <c r="AD165" s="137"/>
      <c r="AE165" s="135"/>
      <c r="AF165" s="135"/>
      <c r="AG165" s="136"/>
      <c r="AH165" s="135"/>
      <c r="AI165" s="135"/>
      <c r="AJ165" s="135"/>
      <c r="AK165" s="135"/>
      <c r="AL165" s="137"/>
      <c r="AM165" s="135"/>
      <c r="AN165" s="135"/>
      <c r="AO165" s="136"/>
      <c r="AP165" s="135"/>
      <c r="AQ165" s="135"/>
      <c r="AR165" s="135"/>
      <c r="AS165" s="135"/>
      <c r="AT165" s="137"/>
      <c r="AU165" s="135"/>
      <c r="AV165" s="135"/>
      <c r="AW165" s="136"/>
      <c r="AX165" s="135"/>
      <c r="AY165" s="135"/>
      <c r="AZ165" s="135"/>
      <c r="BA165" s="135"/>
      <c r="BB165" s="137"/>
      <c r="BC165" s="135"/>
      <c r="BD165" s="135"/>
      <c r="BE165" s="136"/>
      <c r="BF165" s="135"/>
      <c r="BG165" s="135"/>
      <c r="BH165" s="135"/>
      <c r="BI165" s="135"/>
      <c r="BJ165" s="137"/>
      <c r="BK165" s="135"/>
      <c r="BL165" s="135"/>
      <c r="BM165" s="136"/>
      <c r="BN165" s="135"/>
      <c r="BO165" s="135"/>
      <c r="BP165" s="135"/>
      <c r="BQ165" s="135"/>
      <c r="BR165" s="137"/>
      <c r="BS165" s="135"/>
      <c r="BT165" s="135"/>
      <c r="BU165" s="136"/>
      <c r="BV165" s="135"/>
      <c r="BW165" s="135"/>
      <c r="BX165" s="135"/>
      <c r="BY165" s="135"/>
      <c r="BZ165" s="137"/>
      <c r="CA165" s="135"/>
      <c r="CB165" s="135"/>
      <c r="CC165" s="136"/>
      <c r="CD165" s="158">
        <f t="shared" ref="CD165:CI165" si="87">+CD157/CD108</f>
        <v>0.17325664989216391</v>
      </c>
      <c r="CE165" s="158">
        <f t="shared" si="87"/>
        <v>0.20218014916810098</v>
      </c>
      <c r="CF165" s="158">
        <f t="shared" si="87"/>
        <v>0.22262300625598827</v>
      </c>
      <c r="CG165" s="158">
        <f t="shared" si="87"/>
        <v>0.21565898665017266</v>
      </c>
      <c r="CH165" s="159">
        <f t="shared" si="87"/>
        <v>0.21928332327278713</v>
      </c>
      <c r="CI165" s="158">
        <f t="shared" si="87"/>
        <v>0.21156834243897549</v>
      </c>
      <c r="CJ165" s="158">
        <f>+CJ157/CJ108</f>
        <v>0.22498673995853224</v>
      </c>
      <c r="CK165" s="349">
        <f>+CK157/CK108</f>
        <v>0.21700314042171379</v>
      </c>
      <c r="CL165" s="1111">
        <v>0.2104340792666487</v>
      </c>
      <c r="CM165" s="1111">
        <v>0.21406323334897812</v>
      </c>
      <c r="CN165" s="1111">
        <v>0.21983343894269938</v>
      </c>
      <c r="CO165" s="907">
        <v>0.21500791278354142</v>
      </c>
      <c r="CP165" s="1111">
        <v>0.20754847576953123</v>
      </c>
      <c r="CQ165" s="1111">
        <v>0.20523737581833998</v>
      </c>
      <c r="CR165" s="1111">
        <v>0.20504087193460491</v>
      </c>
      <c r="CS165" s="907">
        <v>0.19270196557885827</v>
      </c>
      <c r="CT165" s="1111">
        <f t="shared" ref="CT165:DC165" si="88">+CT157/CT108</f>
        <v>0.18074032581804603</v>
      </c>
      <c r="CU165" s="1111">
        <f t="shared" si="88"/>
        <v>0.18768202843926673</v>
      </c>
      <c r="CV165" s="1111">
        <f t="shared" si="88"/>
        <v>0.19516744383213225</v>
      </c>
      <c r="CW165" s="907">
        <f t="shared" si="88"/>
        <v>0.19266561514195585</v>
      </c>
      <c r="CX165" s="1111">
        <f t="shared" si="88"/>
        <v>0.19931544016362648</v>
      </c>
      <c r="CY165" s="1111">
        <f t="shared" si="88"/>
        <v>0.20453549081343908</v>
      </c>
      <c r="CZ165" s="1111">
        <f t="shared" si="88"/>
        <v>0.21053687505015647</v>
      </c>
      <c r="DA165" s="907">
        <f t="shared" si="88"/>
        <v>0.19905611326640804</v>
      </c>
      <c r="DB165" s="1111">
        <f t="shared" si="88"/>
        <v>0.18514229724313008</v>
      </c>
      <c r="DC165" s="1111">
        <f t="shared" si="88"/>
        <v>0.19605129248931408</v>
      </c>
      <c r="DD165" s="1111">
        <f>+DD157/DD108</f>
        <v>0.20276283713191193</v>
      </c>
      <c r="DE165" s="1111">
        <f>+DE157/DE108</f>
        <v>0.20526408141779259</v>
      </c>
      <c r="DF165" s="1113"/>
      <c r="DG165" s="1367"/>
      <c r="DH165" s="1367"/>
      <c r="DI165" s="1111"/>
    </row>
    <row r="166" spans="1:113" hidden="1" outlineLevel="1">
      <c r="A166" s="136"/>
      <c r="B166" s="137"/>
      <c r="C166" s="135"/>
      <c r="D166" s="135"/>
      <c r="E166" s="136"/>
      <c r="F166" s="137"/>
      <c r="G166" s="135"/>
      <c r="H166" s="135"/>
      <c r="I166" s="136"/>
      <c r="J166" s="135"/>
      <c r="K166" s="135"/>
      <c r="L166" s="135"/>
      <c r="M166" s="135"/>
      <c r="N166" s="137"/>
      <c r="O166" s="135"/>
      <c r="P166" s="135"/>
      <c r="Q166" s="136"/>
      <c r="R166" s="135"/>
      <c r="S166" s="135"/>
      <c r="T166" s="135"/>
      <c r="U166" s="135"/>
      <c r="V166" s="137"/>
      <c r="W166" s="135"/>
      <c r="X166" s="135"/>
      <c r="Y166" s="136"/>
      <c r="Z166" s="135"/>
      <c r="AA166" s="135"/>
      <c r="AB166" s="135"/>
      <c r="AC166" s="135"/>
      <c r="AD166" s="137"/>
      <c r="AE166" s="135"/>
      <c r="AF166" s="135"/>
      <c r="AG166" s="136"/>
      <c r="AH166" s="135"/>
      <c r="AI166" s="135"/>
      <c r="AJ166" s="135"/>
      <c r="AK166" s="135"/>
      <c r="AL166" s="137"/>
      <c r="AM166" s="135"/>
      <c r="AN166" s="135"/>
      <c r="AO166" s="136"/>
      <c r="AP166" s="135"/>
      <c r="AQ166" s="135"/>
      <c r="AR166" s="135"/>
      <c r="AS166" s="135"/>
      <c r="AT166" s="137"/>
      <c r="AU166" s="135"/>
      <c r="AV166" s="135"/>
      <c r="AW166" s="136"/>
      <c r="AX166" s="135"/>
      <c r="AY166" s="135"/>
      <c r="AZ166" s="135"/>
      <c r="BA166" s="135"/>
      <c r="BB166" s="137"/>
      <c r="BC166" s="135"/>
      <c r="BD166" s="135"/>
      <c r="BE166" s="136"/>
      <c r="BF166" s="135"/>
      <c r="BG166" s="135"/>
      <c r="BH166" s="135"/>
      <c r="BI166" s="135"/>
      <c r="BJ166" s="137"/>
      <c r="BK166" s="135"/>
      <c r="BL166" s="135"/>
      <c r="BM166" s="136"/>
      <c r="BN166" s="135"/>
      <c r="BO166" s="135"/>
      <c r="BP166" s="135"/>
      <c r="BQ166" s="135"/>
      <c r="BR166" s="137"/>
      <c r="BS166" s="135"/>
      <c r="BT166" s="135"/>
      <c r="BU166" s="136"/>
      <c r="BV166" s="135"/>
      <c r="BW166" s="135"/>
      <c r="BX166" s="135"/>
      <c r="BY166" s="135"/>
      <c r="BZ166" s="137"/>
      <c r="CA166" s="135"/>
      <c r="CB166" s="135"/>
      <c r="CC166" s="136"/>
      <c r="CD166" s="138"/>
      <c r="CE166" s="138"/>
      <c r="CF166" s="138"/>
      <c r="CG166" s="138"/>
      <c r="CH166" s="139"/>
      <c r="CI166" s="138"/>
      <c r="CJ166" s="13"/>
      <c r="CK166" s="14"/>
      <c r="CL166" s="1097"/>
      <c r="CM166" s="1097"/>
      <c r="CN166" s="1097"/>
      <c r="CO166" s="888"/>
      <c r="CP166" s="1097"/>
      <c r="CQ166" s="1097"/>
      <c r="CR166" s="1097"/>
      <c r="CS166" s="888"/>
      <c r="CT166" s="1097"/>
      <c r="CU166" s="1097"/>
      <c r="CV166" s="1097"/>
      <c r="CW166" s="888"/>
      <c r="CX166" s="1259"/>
      <c r="CY166" s="1097"/>
      <c r="CZ166" s="1097"/>
      <c r="DA166" s="888"/>
      <c r="DB166" s="1097"/>
      <c r="DC166" s="1097"/>
      <c r="DD166" s="1097"/>
      <c r="DE166" s="1097"/>
      <c r="DF166" s="1111"/>
      <c r="DG166" s="1372"/>
      <c r="DH166" s="1372"/>
      <c r="DI166" s="1097"/>
    </row>
    <row r="167" spans="1:113" ht="14.25" hidden="1" outlineLevel="1">
      <c r="A167" s="205" t="s">
        <v>402</v>
      </c>
      <c r="B167" s="143"/>
      <c r="C167" s="144"/>
      <c r="D167" s="144"/>
      <c r="E167" s="145"/>
      <c r="F167" s="143"/>
      <c r="G167" s="144"/>
      <c r="H167" s="144"/>
      <c r="I167" s="145"/>
      <c r="J167" s="144"/>
      <c r="K167" s="144"/>
      <c r="L167" s="144"/>
      <c r="M167" s="144"/>
      <c r="N167" s="143"/>
      <c r="O167" s="144"/>
      <c r="P167" s="144"/>
      <c r="Q167" s="145"/>
      <c r="R167" s="144"/>
      <c r="S167" s="144"/>
      <c r="T167" s="144"/>
      <c r="U167" s="144"/>
      <c r="V167" s="143"/>
      <c r="W167" s="144"/>
      <c r="X167" s="144"/>
      <c r="Y167" s="145"/>
      <c r="Z167" s="144"/>
      <c r="AA167" s="144"/>
      <c r="AB167" s="144"/>
      <c r="AC167" s="144"/>
      <c r="AD167" s="143"/>
      <c r="AE167" s="144"/>
      <c r="AF167" s="144"/>
      <c r="AG167" s="145"/>
      <c r="AH167" s="144"/>
      <c r="AI167" s="144"/>
      <c r="AJ167" s="144"/>
      <c r="AK167" s="144"/>
      <c r="AL167" s="143"/>
      <c r="AM167" s="144"/>
      <c r="AN167" s="144"/>
      <c r="AO167" s="145"/>
      <c r="AP167" s="144"/>
      <c r="AQ167" s="144"/>
      <c r="AR167" s="144"/>
      <c r="AS167" s="144"/>
      <c r="AT167" s="143"/>
      <c r="AU167" s="144"/>
      <c r="AV167" s="144"/>
      <c r="AW167" s="145"/>
      <c r="AX167" s="144"/>
      <c r="AY167" s="144"/>
      <c r="AZ167" s="144"/>
      <c r="BA167" s="144"/>
      <c r="BB167" s="143"/>
      <c r="BC167" s="144"/>
      <c r="BD167" s="144"/>
      <c r="BE167" s="145"/>
      <c r="BF167" s="144"/>
      <c r="BG167" s="144"/>
      <c r="BH167" s="144"/>
      <c r="BI167" s="144"/>
      <c r="BJ167" s="143"/>
      <c r="BK167" s="144"/>
      <c r="BL167" s="144"/>
      <c r="BM167" s="145"/>
      <c r="BN167" s="144"/>
      <c r="BO167" s="144"/>
      <c r="BP167" s="144"/>
      <c r="BQ167" s="144"/>
      <c r="BR167" s="143"/>
      <c r="BS167" s="144"/>
      <c r="BT167" s="144"/>
      <c r="BU167" s="145"/>
      <c r="BV167" s="144"/>
      <c r="BW167" s="144"/>
      <c r="BX167" s="144"/>
      <c r="BY167" s="144"/>
      <c r="BZ167" s="143"/>
      <c r="CA167" s="144"/>
      <c r="CB167" s="144"/>
      <c r="CC167" s="145"/>
      <c r="CD167" s="178">
        <f t="shared" ref="CD167:CI167" si="89">+CD168+CD171</f>
        <v>574</v>
      </c>
      <c r="CE167" s="178">
        <f t="shared" si="89"/>
        <v>621</v>
      </c>
      <c r="CF167" s="178">
        <f t="shared" si="89"/>
        <v>639</v>
      </c>
      <c r="CG167" s="178">
        <f t="shared" si="89"/>
        <v>664</v>
      </c>
      <c r="CH167" s="179">
        <f t="shared" si="89"/>
        <v>586</v>
      </c>
      <c r="CI167" s="178">
        <f t="shared" si="89"/>
        <v>589</v>
      </c>
      <c r="CJ167" s="178">
        <f>+CJ168+CJ171</f>
        <v>644</v>
      </c>
      <c r="CK167" s="357">
        <f>+CK168+CK171</f>
        <v>703</v>
      </c>
      <c r="CL167" s="1101">
        <v>648</v>
      </c>
      <c r="CM167" s="1101">
        <v>661</v>
      </c>
      <c r="CN167" s="1101">
        <v>664</v>
      </c>
      <c r="CO167" s="893">
        <v>691</v>
      </c>
      <c r="CP167" s="1101">
        <v>633</v>
      </c>
      <c r="CQ167" s="1101">
        <v>677</v>
      </c>
      <c r="CR167" s="1101">
        <v>688</v>
      </c>
      <c r="CS167" s="893">
        <v>705</v>
      </c>
      <c r="CT167" s="1118">
        <f t="shared" ref="CT167:DC167" si="90">+CT168+CT171</f>
        <v>820</v>
      </c>
      <c r="CU167" s="1118">
        <f t="shared" si="90"/>
        <v>847</v>
      </c>
      <c r="CV167" s="1102">
        <f t="shared" si="90"/>
        <v>1033</v>
      </c>
      <c r="CW167" s="932">
        <f t="shared" si="90"/>
        <v>1009</v>
      </c>
      <c r="CX167" s="1118">
        <f t="shared" si="90"/>
        <v>1035</v>
      </c>
      <c r="CY167" s="1118">
        <f t="shared" si="90"/>
        <v>1059</v>
      </c>
      <c r="CZ167" s="1102">
        <f t="shared" si="90"/>
        <v>1148</v>
      </c>
      <c r="DA167" s="932">
        <f t="shared" si="90"/>
        <v>1105</v>
      </c>
      <c r="DB167" s="1118">
        <f t="shared" si="90"/>
        <v>1035</v>
      </c>
      <c r="DC167" s="1118">
        <f t="shared" si="90"/>
        <v>1042</v>
      </c>
      <c r="DD167" s="1102">
        <f>+DD168+DD171</f>
        <v>1111</v>
      </c>
      <c r="DE167" s="1102">
        <f>+DE168+DE171</f>
        <v>1204</v>
      </c>
      <c r="DF167" s="1097"/>
      <c r="DG167" s="1370"/>
      <c r="DH167" s="1370"/>
      <c r="DI167" s="1113"/>
    </row>
    <row r="168" spans="1:113" hidden="1" outlineLevel="2">
      <c r="A168" s="136" t="s">
        <v>75</v>
      </c>
      <c r="B168" s="137"/>
      <c r="C168" s="135"/>
      <c r="D168" s="135"/>
      <c r="E168" s="136"/>
      <c r="F168" s="137"/>
      <c r="G168" s="135"/>
      <c r="H168" s="135"/>
      <c r="I168" s="136"/>
      <c r="J168" s="135"/>
      <c r="K168" s="135"/>
      <c r="L168" s="135"/>
      <c r="M168" s="135"/>
      <c r="N168" s="137"/>
      <c r="O168" s="135"/>
      <c r="P168" s="135"/>
      <c r="Q168" s="136"/>
      <c r="R168" s="135"/>
      <c r="S168" s="135"/>
      <c r="T168" s="135"/>
      <c r="U168" s="135"/>
      <c r="V168" s="137"/>
      <c r="W168" s="135"/>
      <c r="X168" s="135"/>
      <c r="Y168" s="136"/>
      <c r="Z168" s="135"/>
      <c r="AA168" s="135"/>
      <c r="AB168" s="135"/>
      <c r="AC168" s="135"/>
      <c r="AD168" s="137"/>
      <c r="AE168" s="135"/>
      <c r="AF168" s="135"/>
      <c r="AG168" s="136"/>
      <c r="AH168" s="135"/>
      <c r="AI168" s="135"/>
      <c r="AJ168" s="135"/>
      <c r="AK168" s="135"/>
      <c r="AL168" s="137"/>
      <c r="AM168" s="135"/>
      <c r="AN168" s="135"/>
      <c r="AO168" s="136"/>
      <c r="AP168" s="135"/>
      <c r="AQ168" s="135"/>
      <c r="AR168" s="135"/>
      <c r="AS168" s="135"/>
      <c r="AT168" s="137"/>
      <c r="AU168" s="135"/>
      <c r="AV168" s="135"/>
      <c r="AW168" s="136"/>
      <c r="AX168" s="135"/>
      <c r="AY168" s="135"/>
      <c r="AZ168" s="135"/>
      <c r="BA168" s="135"/>
      <c r="BB168" s="137"/>
      <c r="BC168" s="135"/>
      <c r="BD168" s="135"/>
      <c r="BE168" s="136"/>
      <c r="BF168" s="135"/>
      <c r="BG168" s="135"/>
      <c r="BH168" s="135"/>
      <c r="BI168" s="135"/>
      <c r="BJ168" s="137"/>
      <c r="BK168" s="135"/>
      <c r="BL168" s="135"/>
      <c r="BM168" s="136"/>
      <c r="BN168" s="135"/>
      <c r="BO168" s="135"/>
      <c r="BP168" s="135"/>
      <c r="BQ168" s="135"/>
      <c r="BR168" s="137"/>
      <c r="BS168" s="135"/>
      <c r="BT168" s="135"/>
      <c r="BU168" s="136"/>
      <c r="BV168" s="135"/>
      <c r="BW168" s="135"/>
      <c r="BX168" s="135"/>
      <c r="BY168" s="135"/>
      <c r="BZ168" s="137"/>
      <c r="CA168" s="135"/>
      <c r="CB168" s="135"/>
      <c r="CC168" s="136"/>
      <c r="CD168" s="138">
        <f t="shared" ref="CD168:CI168" si="91">+CD169+CD170</f>
        <v>407</v>
      </c>
      <c r="CE168" s="138">
        <f t="shared" si="91"/>
        <v>445</v>
      </c>
      <c r="CF168" s="138">
        <f t="shared" si="91"/>
        <v>423</v>
      </c>
      <c r="CG168" s="138">
        <f t="shared" si="91"/>
        <v>400</v>
      </c>
      <c r="CH168" s="139">
        <f t="shared" si="91"/>
        <v>409</v>
      </c>
      <c r="CI168" s="138">
        <f t="shared" si="91"/>
        <v>413</v>
      </c>
      <c r="CJ168" s="138">
        <f>+CJ169+CJ170</f>
        <v>438</v>
      </c>
      <c r="CK168" s="358">
        <f>+CK169+CK170</f>
        <v>447</v>
      </c>
      <c r="CL168" s="1097">
        <v>455</v>
      </c>
      <c r="CM168" s="1097">
        <v>463</v>
      </c>
      <c r="CN168" s="1097">
        <v>434</v>
      </c>
      <c r="CO168" s="888">
        <v>452</v>
      </c>
      <c r="CP168" s="1097">
        <v>438</v>
      </c>
      <c r="CQ168" s="1097">
        <v>467</v>
      </c>
      <c r="CR168" s="1097">
        <v>490</v>
      </c>
      <c r="CS168" s="888">
        <v>495</v>
      </c>
      <c r="CT168" s="1097">
        <f t="shared" ref="CT168:DC168" si="92">+CT169+CT170</f>
        <v>551</v>
      </c>
      <c r="CU168" s="1097">
        <f t="shared" si="92"/>
        <v>565</v>
      </c>
      <c r="CV168" s="1097">
        <f t="shared" si="92"/>
        <v>641</v>
      </c>
      <c r="CW168" s="888">
        <f t="shared" si="92"/>
        <v>644</v>
      </c>
      <c r="CX168" s="1259">
        <f t="shared" si="92"/>
        <v>677</v>
      </c>
      <c r="CY168" s="1259">
        <f t="shared" si="92"/>
        <v>665</v>
      </c>
      <c r="CZ168" s="1259">
        <f t="shared" si="92"/>
        <v>682</v>
      </c>
      <c r="DA168" s="1257">
        <f t="shared" si="92"/>
        <v>676</v>
      </c>
      <c r="DB168" s="1259">
        <f t="shared" si="92"/>
        <v>639</v>
      </c>
      <c r="DC168" s="1259">
        <f t="shared" si="92"/>
        <v>638</v>
      </c>
      <c r="DD168" s="1259">
        <f>+DD169+DD170</f>
        <v>664</v>
      </c>
      <c r="DE168" s="1259">
        <f>+DE169+DE170</f>
        <v>706</v>
      </c>
      <c r="DF168" s="1113"/>
      <c r="DG168" s="1380"/>
      <c r="DH168" s="1380"/>
      <c r="DI168" s="1097"/>
    </row>
    <row r="169" spans="1:113" hidden="1" outlineLevel="2">
      <c r="A169" s="136" t="s">
        <v>76</v>
      </c>
      <c r="B169" s="137"/>
      <c r="C169" s="135"/>
      <c r="D169" s="135"/>
      <c r="E169" s="136"/>
      <c r="F169" s="137"/>
      <c r="G169" s="135"/>
      <c r="H169" s="135"/>
      <c r="I169" s="136"/>
      <c r="J169" s="135"/>
      <c r="K169" s="135"/>
      <c r="L169" s="135"/>
      <c r="M169" s="135"/>
      <c r="N169" s="137"/>
      <c r="O169" s="135"/>
      <c r="P169" s="135"/>
      <c r="Q169" s="136"/>
      <c r="R169" s="135"/>
      <c r="S169" s="135"/>
      <c r="T169" s="135"/>
      <c r="U169" s="135"/>
      <c r="V169" s="137"/>
      <c r="W169" s="135"/>
      <c r="X169" s="135"/>
      <c r="Y169" s="136"/>
      <c r="Z169" s="135"/>
      <c r="AA169" s="135"/>
      <c r="AB169" s="135"/>
      <c r="AC169" s="135"/>
      <c r="AD169" s="137"/>
      <c r="AE169" s="135"/>
      <c r="AF169" s="135"/>
      <c r="AG169" s="136"/>
      <c r="AH169" s="135"/>
      <c r="AI169" s="135"/>
      <c r="AJ169" s="135"/>
      <c r="AK169" s="135"/>
      <c r="AL169" s="137"/>
      <c r="AM169" s="135"/>
      <c r="AN169" s="135"/>
      <c r="AO169" s="136"/>
      <c r="AP169" s="135"/>
      <c r="AQ169" s="135"/>
      <c r="AR169" s="135"/>
      <c r="AS169" s="135"/>
      <c r="AT169" s="137"/>
      <c r="AU169" s="135"/>
      <c r="AV169" s="135"/>
      <c r="AW169" s="136"/>
      <c r="AX169" s="135"/>
      <c r="AY169" s="135"/>
      <c r="AZ169" s="135"/>
      <c r="BA169" s="135"/>
      <c r="BB169" s="137"/>
      <c r="BC169" s="135"/>
      <c r="BD169" s="135"/>
      <c r="BE169" s="136"/>
      <c r="BF169" s="135"/>
      <c r="BG169" s="135"/>
      <c r="BH169" s="135"/>
      <c r="BI169" s="135"/>
      <c r="BJ169" s="137"/>
      <c r="BK169" s="135"/>
      <c r="BL169" s="135"/>
      <c r="BM169" s="136"/>
      <c r="BN169" s="135"/>
      <c r="BO169" s="135"/>
      <c r="BP169" s="135"/>
      <c r="BQ169" s="135"/>
      <c r="BR169" s="137"/>
      <c r="BS169" s="135"/>
      <c r="BT169" s="135"/>
      <c r="BU169" s="136"/>
      <c r="BV169" s="135"/>
      <c r="BW169" s="135"/>
      <c r="BX169" s="135"/>
      <c r="BY169" s="135"/>
      <c r="BZ169" s="137"/>
      <c r="CA169" s="135"/>
      <c r="CB169" s="135"/>
      <c r="CC169" s="136"/>
      <c r="CD169" s="138">
        <v>165</v>
      </c>
      <c r="CE169" s="138">
        <v>180</v>
      </c>
      <c r="CF169" s="138">
        <v>161</v>
      </c>
      <c r="CG169" s="138">
        <v>174</v>
      </c>
      <c r="CH169" s="139">
        <v>164</v>
      </c>
      <c r="CI169" s="138">
        <v>175</v>
      </c>
      <c r="CJ169" s="193">
        <v>189</v>
      </c>
      <c r="CK169" s="334">
        <v>188</v>
      </c>
      <c r="CL169" s="1097">
        <v>179</v>
      </c>
      <c r="CM169" s="1097">
        <v>186</v>
      </c>
      <c r="CN169" s="1097">
        <v>155</v>
      </c>
      <c r="CO169" s="888">
        <v>161</v>
      </c>
      <c r="CP169" s="1097">
        <v>161</v>
      </c>
      <c r="CQ169" s="1097">
        <v>169</v>
      </c>
      <c r="CR169" s="1097">
        <v>177</v>
      </c>
      <c r="CS169" s="888">
        <v>188</v>
      </c>
      <c r="CT169" s="1097">
        <v>196</v>
      </c>
      <c r="CU169" s="1097">
        <v>208</v>
      </c>
      <c r="CV169" s="1097">
        <v>255</v>
      </c>
      <c r="CW169" s="888">
        <v>236</v>
      </c>
      <c r="CX169" s="1097">
        <v>260</v>
      </c>
      <c r="CY169" s="1097">
        <v>255</v>
      </c>
      <c r="CZ169" s="1097">
        <v>263</v>
      </c>
      <c r="DA169" s="888">
        <v>228</v>
      </c>
      <c r="DB169" s="1097">
        <v>246</v>
      </c>
      <c r="DC169" s="1097">
        <v>236</v>
      </c>
      <c r="DD169" s="1097">
        <v>250</v>
      </c>
      <c r="DE169" s="1097">
        <v>256</v>
      </c>
      <c r="DF169" s="1097"/>
      <c r="DG169" s="1372"/>
      <c r="DH169" s="1372"/>
      <c r="DI169" s="1097"/>
    </row>
    <row r="170" spans="1:113" hidden="1" outlineLevel="2">
      <c r="A170" s="145" t="s">
        <v>77</v>
      </c>
      <c r="B170" s="143"/>
      <c r="C170" s="144"/>
      <c r="D170" s="144"/>
      <c r="E170" s="145"/>
      <c r="F170" s="143"/>
      <c r="G170" s="144"/>
      <c r="H170" s="144"/>
      <c r="I170" s="145"/>
      <c r="J170" s="144"/>
      <c r="K170" s="144"/>
      <c r="L170" s="144"/>
      <c r="M170" s="144"/>
      <c r="N170" s="143"/>
      <c r="O170" s="144"/>
      <c r="P170" s="144"/>
      <c r="Q170" s="145"/>
      <c r="R170" s="144"/>
      <c r="S170" s="144"/>
      <c r="T170" s="144"/>
      <c r="U170" s="144"/>
      <c r="V170" s="143"/>
      <c r="W170" s="144"/>
      <c r="X170" s="144"/>
      <c r="Y170" s="145"/>
      <c r="Z170" s="144"/>
      <c r="AA170" s="144"/>
      <c r="AB170" s="144"/>
      <c r="AC170" s="144"/>
      <c r="AD170" s="143"/>
      <c r="AE170" s="144"/>
      <c r="AF170" s="144"/>
      <c r="AG170" s="145"/>
      <c r="AH170" s="144"/>
      <c r="AI170" s="144"/>
      <c r="AJ170" s="144"/>
      <c r="AK170" s="144"/>
      <c r="AL170" s="143"/>
      <c r="AM170" s="144"/>
      <c r="AN170" s="144"/>
      <c r="AO170" s="145"/>
      <c r="AP170" s="144"/>
      <c r="AQ170" s="144"/>
      <c r="AR170" s="144"/>
      <c r="AS170" s="144"/>
      <c r="AT170" s="143"/>
      <c r="AU170" s="144"/>
      <c r="AV170" s="144"/>
      <c r="AW170" s="145"/>
      <c r="AX170" s="144"/>
      <c r="AY170" s="144"/>
      <c r="AZ170" s="144"/>
      <c r="BA170" s="144"/>
      <c r="BB170" s="143"/>
      <c r="BC170" s="144"/>
      <c r="BD170" s="144"/>
      <c r="BE170" s="145"/>
      <c r="BF170" s="144"/>
      <c r="BG170" s="144"/>
      <c r="BH170" s="144"/>
      <c r="BI170" s="144"/>
      <c r="BJ170" s="143"/>
      <c r="BK170" s="144"/>
      <c r="BL170" s="144"/>
      <c r="BM170" s="145"/>
      <c r="BN170" s="144"/>
      <c r="BO170" s="144"/>
      <c r="BP170" s="144"/>
      <c r="BQ170" s="144"/>
      <c r="BR170" s="143"/>
      <c r="BS170" s="144"/>
      <c r="BT170" s="144"/>
      <c r="BU170" s="145"/>
      <c r="BV170" s="144"/>
      <c r="BW170" s="144"/>
      <c r="BX170" s="144"/>
      <c r="BY170" s="144"/>
      <c r="BZ170" s="143"/>
      <c r="CA170" s="144"/>
      <c r="CB170" s="144"/>
      <c r="CC170" s="145"/>
      <c r="CD170" s="178">
        <v>242</v>
      </c>
      <c r="CE170" s="178">
        <v>265</v>
      </c>
      <c r="CF170" s="178">
        <v>262</v>
      </c>
      <c r="CG170" s="178">
        <v>226</v>
      </c>
      <c r="CH170" s="179">
        <v>245</v>
      </c>
      <c r="CI170" s="178">
        <v>238</v>
      </c>
      <c r="CJ170" s="97">
        <v>249</v>
      </c>
      <c r="CK170" s="355">
        <v>259</v>
      </c>
      <c r="CL170" s="1101">
        <v>276</v>
      </c>
      <c r="CM170" s="1101">
        <v>277</v>
      </c>
      <c r="CN170" s="1101">
        <v>279</v>
      </c>
      <c r="CO170" s="893">
        <v>291</v>
      </c>
      <c r="CP170" s="1101">
        <v>277</v>
      </c>
      <c r="CQ170" s="1101">
        <v>298</v>
      </c>
      <c r="CR170" s="1101">
        <v>313</v>
      </c>
      <c r="CS170" s="893">
        <v>307</v>
      </c>
      <c r="CT170" s="1101">
        <v>355</v>
      </c>
      <c r="CU170" s="1101">
        <v>357</v>
      </c>
      <c r="CV170" s="1101">
        <v>386</v>
      </c>
      <c r="CW170" s="893">
        <v>408</v>
      </c>
      <c r="CX170" s="1118">
        <v>417</v>
      </c>
      <c r="CY170" s="1118">
        <v>410</v>
      </c>
      <c r="CZ170" s="1102">
        <v>419</v>
      </c>
      <c r="DA170" s="893">
        <v>448</v>
      </c>
      <c r="DB170" s="1101">
        <v>393</v>
      </c>
      <c r="DC170" s="1101">
        <v>402</v>
      </c>
      <c r="DD170" s="1101">
        <v>414</v>
      </c>
      <c r="DE170" s="1101">
        <v>450</v>
      </c>
      <c r="DF170" s="1097"/>
      <c r="DG170" s="1381"/>
      <c r="DH170" s="1381"/>
      <c r="DI170" s="1113"/>
    </row>
    <row r="171" spans="1:113" hidden="1" outlineLevel="2">
      <c r="A171" s="136" t="s">
        <v>75</v>
      </c>
      <c r="B171" s="137"/>
      <c r="C171" s="135"/>
      <c r="D171" s="135"/>
      <c r="E171" s="136"/>
      <c r="F171" s="137"/>
      <c r="G171" s="135"/>
      <c r="H171" s="135"/>
      <c r="I171" s="136"/>
      <c r="J171" s="135"/>
      <c r="K171" s="135"/>
      <c r="L171" s="135"/>
      <c r="M171" s="135"/>
      <c r="N171" s="137"/>
      <c r="O171" s="135"/>
      <c r="P171" s="135"/>
      <c r="Q171" s="136"/>
      <c r="R171" s="135"/>
      <c r="S171" s="135"/>
      <c r="T171" s="135"/>
      <c r="U171" s="135"/>
      <c r="V171" s="137"/>
      <c r="W171" s="135"/>
      <c r="X171" s="135"/>
      <c r="Y171" s="136"/>
      <c r="Z171" s="135"/>
      <c r="AA171" s="135"/>
      <c r="AB171" s="135"/>
      <c r="AC171" s="135"/>
      <c r="AD171" s="137"/>
      <c r="AE171" s="135"/>
      <c r="AF171" s="135"/>
      <c r="AG171" s="136"/>
      <c r="AH171" s="135"/>
      <c r="AI171" s="135"/>
      <c r="AJ171" s="135"/>
      <c r="AK171" s="135"/>
      <c r="AL171" s="137"/>
      <c r="AM171" s="135"/>
      <c r="AN171" s="135"/>
      <c r="AO171" s="136"/>
      <c r="AP171" s="135"/>
      <c r="AQ171" s="135"/>
      <c r="AR171" s="135"/>
      <c r="AS171" s="135"/>
      <c r="AT171" s="137"/>
      <c r="AU171" s="135"/>
      <c r="AV171" s="135"/>
      <c r="AW171" s="136"/>
      <c r="AX171" s="135"/>
      <c r="AY171" s="135"/>
      <c r="AZ171" s="135"/>
      <c r="BA171" s="135"/>
      <c r="BB171" s="137"/>
      <c r="BC171" s="135"/>
      <c r="BD171" s="135"/>
      <c r="BE171" s="136"/>
      <c r="BF171" s="135"/>
      <c r="BG171" s="135"/>
      <c r="BH171" s="135"/>
      <c r="BI171" s="135"/>
      <c r="BJ171" s="137"/>
      <c r="BK171" s="135"/>
      <c r="BL171" s="135"/>
      <c r="BM171" s="136"/>
      <c r="BN171" s="135"/>
      <c r="BO171" s="135"/>
      <c r="BP171" s="135"/>
      <c r="BQ171" s="135"/>
      <c r="BR171" s="137"/>
      <c r="BS171" s="135"/>
      <c r="BT171" s="135"/>
      <c r="BU171" s="136"/>
      <c r="BV171" s="135"/>
      <c r="BW171" s="135"/>
      <c r="BX171" s="135"/>
      <c r="BY171" s="135"/>
      <c r="BZ171" s="137"/>
      <c r="CA171" s="135"/>
      <c r="CB171" s="135"/>
      <c r="CC171" s="136"/>
      <c r="CD171" s="138">
        <f t="shared" ref="CD171:CK171" si="93">+CD172+CD173</f>
        <v>167</v>
      </c>
      <c r="CE171" s="138">
        <f t="shared" si="93"/>
        <v>176</v>
      </c>
      <c r="CF171" s="138">
        <f t="shared" si="93"/>
        <v>216</v>
      </c>
      <c r="CG171" s="138">
        <f t="shared" si="93"/>
        <v>264</v>
      </c>
      <c r="CH171" s="139">
        <f t="shared" si="93"/>
        <v>177</v>
      </c>
      <c r="CI171" s="138">
        <f t="shared" si="93"/>
        <v>176</v>
      </c>
      <c r="CJ171" s="138">
        <f t="shared" si="93"/>
        <v>206</v>
      </c>
      <c r="CK171" s="358">
        <f t="shared" si="93"/>
        <v>256</v>
      </c>
      <c r="CL171" s="1097">
        <v>193</v>
      </c>
      <c r="CM171" s="1097">
        <v>198</v>
      </c>
      <c r="CN171" s="1097">
        <v>230</v>
      </c>
      <c r="CO171" s="888">
        <v>239</v>
      </c>
      <c r="CP171" s="1097">
        <v>195</v>
      </c>
      <c r="CQ171" s="1097">
        <v>210</v>
      </c>
      <c r="CR171" s="1097">
        <v>198</v>
      </c>
      <c r="CS171" s="888">
        <v>210</v>
      </c>
      <c r="CT171" s="1097">
        <f t="shared" ref="CT171:DC171" si="94">+CT172+CT173</f>
        <v>269</v>
      </c>
      <c r="CU171" s="1097">
        <f t="shared" si="94"/>
        <v>282</v>
      </c>
      <c r="CV171" s="1097">
        <f t="shared" si="94"/>
        <v>392</v>
      </c>
      <c r="CW171" s="888">
        <f t="shared" si="94"/>
        <v>365</v>
      </c>
      <c r="CX171" s="1259">
        <f t="shared" si="94"/>
        <v>358</v>
      </c>
      <c r="CY171" s="1259">
        <f t="shared" si="94"/>
        <v>394</v>
      </c>
      <c r="CZ171" s="1259">
        <f t="shared" si="94"/>
        <v>466</v>
      </c>
      <c r="DA171" s="1257">
        <f t="shared" si="94"/>
        <v>429</v>
      </c>
      <c r="DB171" s="1259">
        <f t="shared" si="94"/>
        <v>396</v>
      </c>
      <c r="DC171" s="1259">
        <f t="shared" si="94"/>
        <v>404</v>
      </c>
      <c r="DD171" s="1259">
        <f>+DD172+DD173</f>
        <v>447</v>
      </c>
      <c r="DE171" s="1259">
        <f>+DE172+DE173</f>
        <v>498</v>
      </c>
      <c r="DF171" s="1097"/>
      <c r="DG171" s="1380"/>
      <c r="DH171" s="1380"/>
      <c r="DI171" s="1097"/>
    </row>
    <row r="172" spans="1:113" hidden="1" outlineLevel="2">
      <c r="A172" s="136" t="s">
        <v>78</v>
      </c>
      <c r="B172" s="137"/>
      <c r="C172" s="135"/>
      <c r="D172" s="135"/>
      <c r="E172" s="136"/>
      <c r="F172" s="137"/>
      <c r="G172" s="135"/>
      <c r="H172" s="135"/>
      <c r="I172" s="136"/>
      <c r="J172" s="135"/>
      <c r="K172" s="135"/>
      <c r="L172" s="135"/>
      <c r="M172" s="135"/>
      <c r="N172" s="137"/>
      <c r="O172" s="135"/>
      <c r="P172" s="135"/>
      <c r="Q172" s="136"/>
      <c r="R172" s="135"/>
      <c r="S172" s="135"/>
      <c r="T172" s="135"/>
      <c r="U172" s="135"/>
      <c r="V172" s="137"/>
      <c r="W172" s="135"/>
      <c r="X172" s="135"/>
      <c r="Y172" s="136"/>
      <c r="Z172" s="135"/>
      <c r="AA172" s="135"/>
      <c r="AB172" s="135"/>
      <c r="AC172" s="135"/>
      <c r="AD172" s="137"/>
      <c r="AE172" s="135"/>
      <c r="AF172" s="135"/>
      <c r="AG172" s="136"/>
      <c r="AH172" s="135"/>
      <c r="AI172" s="135"/>
      <c r="AJ172" s="135"/>
      <c r="AK172" s="135"/>
      <c r="AL172" s="137"/>
      <c r="AM172" s="135"/>
      <c r="AN172" s="135"/>
      <c r="AO172" s="136"/>
      <c r="AP172" s="135"/>
      <c r="AQ172" s="135"/>
      <c r="AR172" s="135"/>
      <c r="AS172" s="135"/>
      <c r="AT172" s="137"/>
      <c r="AU172" s="135"/>
      <c r="AV172" s="135"/>
      <c r="AW172" s="136"/>
      <c r="AX172" s="135"/>
      <c r="AY172" s="135"/>
      <c r="AZ172" s="135"/>
      <c r="BA172" s="135"/>
      <c r="BB172" s="137"/>
      <c r="BC172" s="135"/>
      <c r="BD172" s="135"/>
      <c r="BE172" s="136"/>
      <c r="BF172" s="135"/>
      <c r="BG172" s="135"/>
      <c r="BH172" s="135"/>
      <c r="BI172" s="135"/>
      <c r="BJ172" s="137"/>
      <c r="BK172" s="135"/>
      <c r="BL172" s="135"/>
      <c r="BM172" s="136"/>
      <c r="BN172" s="135"/>
      <c r="BO172" s="135"/>
      <c r="BP172" s="135"/>
      <c r="BQ172" s="135"/>
      <c r="BR172" s="137"/>
      <c r="BS172" s="135"/>
      <c r="BT172" s="135"/>
      <c r="BU172" s="136"/>
      <c r="BV172" s="135"/>
      <c r="BW172" s="135"/>
      <c r="BX172" s="135"/>
      <c r="BY172" s="135"/>
      <c r="BZ172" s="137"/>
      <c r="CA172" s="135"/>
      <c r="CB172" s="135"/>
      <c r="CC172" s="136"/>
      <c r="CD172" s="138"/>
      <c r="CE172" s="138"/>
      <c r="CF172" s="138"/>
      <c r="CG172" s="138"/>
      <c r="CH172" s="139"/>
      <c r="CI172" s="138"/>
      <c r="CJ172" s="193"/>
      <c r="CK172" s="334"/>
      <c r="CL172" s="1097"/>
      <c r="CM172" s="1097"/>
      <c r="CN172" s="1097"/>
      <c r="CO172" s="888"/>
      <c r="CP172" s="1097"/>
      <c r="CQ172" s="1097"/>
      <c r="CR172" s="1097"/>
      <c r="CS172" s="888"/>
      <c r="CT172" s="1097"/>
      <c r="CU172" s="1097"/>
      <c r="CV172" s="1097"/>
      <c r="CW172" s="888"/>
      <c r="CX172" s="1097"/>
      <c r="CY172" s="1097"/>
      <c r="CZ172" s="1097"/>
      <c r="DA172" s="888"/>
      <c r="DB172" s="1097"/>
      <c r="DC172" s="1097"/>
      <c r="DD172" s="1097"/>
      <c r="DE172" s="1097"/>
      <c r="DF172" s="1097"/>
      <c r="DG172" s="1372"/>
      <c r="DH172" s="1372"/>
      <c r="DI172" s="1097"/>
    </row>
    <row r="173" spans="1:113" hidden="1" outlineLevel="2">
      <c r="A173" s="145" t="s">
        <v>79</v>
      </c>
      <c r="B173" s="143"/>
      <c r="C173" s="144"/>
      <c r="D173" s="144"/>
      <c r="E173" s="145"/>
      <c r="F173" s="143"/>
      <c r="G173" s="144"/>
      <c r="H173" s="144"/>
      <c r="I173" s="145"/>
      <c r="J173" s="144"/>
      <c r="K173" s="144"/>
      <c r="L173" s="144"/>
      <c r="M173" s="144"/>
      <c r="N173" s="143"/>
      <c r="O173" s="144"/>
      <c r="P173" s="144"/>
      <c r="Q173" s="145"/>
      <c r="R173" s="144"/>
      <c r="S173" s="144"/>
      <c r="T173" s="144"/>
      <c r="U173" s="144"/>
      <c r="V173" s="143"/>
      <c r="W173" s="144"/>
      <c r="X173" s="144"/>
      <c r="Y173" s="145"/>
      <c r="Z173" s="144"/>
      <c r="AA173" s="144"/>
      <c r="AB173" s="144"/>
      <c r="AC173" s="144"/>
      <c r="AD173" s="143"/>
      <c r="AE173" s="144"/>
      <c r="AF173" s="144"/>
      <c r="AG173" s="145"/>
      <c r="AH173" s="144"/>
      <c r="AI173" s="144"/>
      <c r="AJ173" s="144"/>
      <c r="AK173" s="144"/>
      <c r="AL173" s="143"/>
      <c r="AM173" s="144"/>
      <c r="AN173" s="144"/>
      <c r="AO173" s="145"/>
      <c r="AP173" s="144"/>
      <c r="AQ173" s="144"/>
      <c r="AR173" s="144"/>
      <c r="AS173" s="144"/>
      <c r="AT173" s="143"/>
      <c r="AU173" s="144"/>
      <c r="AV173" s="144"/>
      <c r="AW173" s="145"/>
      <c r="AX173" s="144"/>
      <c r="AY173" s="144"/>
      <c r="AZ173" s="144"/>
      <c r="BA173" s="144"/>
      <c r="BB173" s="143"/>
      <c r="BC173" s="144"/>
      <c r="BD173" s="144"/>
      <c r="BE173" s="145"/>
      <c r="BF173" s="144"/>
      <c r="BG173" s="144"/>
      <c r="BH173" s="144"/>
      <c r="BI173" s="144"/>
      <c r="BJ173" s="143"/>
      <c r="BK173" s="144"/>
      <c r="BL173" s="144"/>
      <c r="BM173" s="145"/>
      <c r="BN173" s="144"/>
      <c r="BO173" s="144"/>
      <c r="BP173" s="144"/>
      <c r="BQ173" s="144"/>
      <c r="BR173" s="143"/>
      <c r="BS173" s="144"/>
      <c r="BT173" s="144"/>
      <c r="BU173" s="145"/>
      <c r="BV173" s="144"/>
      <c r="BW173" s="144"/>
      <c r="BX173" s="144"/>
      <c r="BY173" s="144"/>
      <c r="BZ173" s="143"/>
      <c r="CA173" s="144"/>
      <c r="CB173" s="144"/>
      <c r="CC173" s="145"/>
      <c r="CD173" s="178">
        <v>167</v>
      </c>
      <c r="CE173" s="178">
        <v>176</v>
      </c>
      <c r="CF173" s="178">
        <v>216</v>
      </c>
      <c r="CG173" s="178">
        <v>264</v>
      </c>
      <c r="CH173" s="179">
        <v>177</v>
      </c>
      <c r="CI173" s="178">
        <v>176</v>
      </c>
      <c r="CJ173" s="97">
        <v>206</v>
      </c>
      <c r="CK173" s="355">
        <v>256</v>
      </c>
      <c r="CL173" s="1101">
        <v>193</v>
      </c>
      <c r="CM173" s="1101">
        <v>198</v>
      </c>
      <c r="CN173" s="1101">
        <v>230</v>
      </c>
      <c r="CO173" s="893">
        <v>239</v>
      </c>
      <c r="CP173" s="1101">
        <v>195</v>
      </c>
      <c r="CQ173" s="1101">
        <v>210</v>
      </c>
      <c r="CR173" s="1101">
        <v>198</v>
      </c>
      <c r="CS173" s="893">
        <v>210</v>
      </c>
      <c r="CT173" s="1101">
        <v>269</v>
      </c>
      <c r="CU173" s="1101">
        <v>282</v>
      </c>
      <c r="CV173" s="1101">
        <v>392</v>
      </c>
      <c r="CW173" s="893">
        <v>365</v>
      </c>
      <c r="CX173" s="1118">
        <v>358</v>
      </c>
      <c r="CY173" s="1118">
        <v>394</v>
      </c>
      <c r="CZ173" s="1102">
        <v>466</v>
      </c>
      <c r="DA173" s="893">
        <v>429</v>
      </c>
      <c r="DB173" s="1101">
        <v>396</v>
      </c>
      <c r="DC173" s="1101">
        <v>404</v>
      </c>
      <c r="DD173" s="1101">
        <v>447</v>
      </c>
      <c r="DE173" s="1101">
        <v>498</v>
      </c>
      <c r="DF173" s="1097"/>
      <c r="DG173" s="1381"/>
      <c r="DH173" s="1381"/>
      <c r="DI173" s="1113"/>
    </row>
    <row r="174" spans="1:113" hidden="1" outlineLevel="2">
      <c r="A174" s="136" t="s">
        <v>80</v>
      </c>
      <c r="B174" s="137"/>
      <c r="C174" s="135"/>
      <c r="D174" s="135"/>
      <c r="E174" s="136"/>
      <c r="F174" s="137"/>
      <c r="G174" s="135"/>
      <c r="H174" s="135"/>
      <c r="I174" s="136"/>
      <c r="J174" s="135"/>
      <c r="K174" s="135"/>
      <c r="L174" s="135"/>
      <c r="M174" s="135"/>
      <c r="N174" s="137"/>
      <c r="O174" s="135"/>
      <c r="P174" s="135"/>
      <c r="Q174" s="136"/>
      <c r="R174" s="135"/>
      <c r="S174" s="135"/>
      <c r="T174" s="135"/>
      <c r="U174" s="135"/>
      <c r="V174" s="137"/>
      <c r="W174" s="135"/>
      <c r="X174" s="135"/>
      <c r="Y174" s="136"/>
      <c r="Z174" s="135"/>
      <c r="AA174" s="135"/>
      <c r="AB174" s="135"/>
      <c r="AC174" s="135"/>
      <c r="AD174" s="137"/>
      <c r="AE174" s="135"/>
      <c r="AF174" s="135"/>
      <c r="AG174" s="136"/>
      <c r="AH174" s="135"/>
      <c r="AI174" s="135"/>
      <c r="AJ174" s="135"/>
      <c r="AK174" s="135"/>
      <c r="AL174" s="137"/>
      <c r="AM174" s="135"/>
      <c r="AN174" s="135"/>
      <c r="AO174" s="136"/>
      <c r="AP174" s="135"/>
      <c r="AQ174" s="135"/>
      <c r="AR174" s="135"/>
      <c r="AS174" s="135"/>
      <c r="AT174" s="137"/>
      <c r="AU174" s="135"/>
      <c r="AV174" s="135"/>
      <c r="AW174" s="136"/>
      <c r="AX174" s="135"/>
      <c r="AY174" s="135"/>
      <c r="AZ174" s="135"/>
      <c r="BA174" s="135"/>
      <c r="BB174" s="137"/>
      <c r="BC174" s="135"/>
      <c r="BD174" s="135"/>
      <c r="BE174" s="136"/>
      <c r="BF174" s="135"/>
      <c r="BG174" s="135"/>
      <c r="BH174" s="135"/>
      <c r="BI174" s="135"/>
      <c r="BJ174" s="137"/>
      <c r="BK174" s="135"/>
      <c r="BL174" s="135"/>
      <c r="BM174" s="136"/>
      <c r="BN174" s="135"/>
      <c r="BO174" s="135"/>
      <c r="BP174" s="135"/>
      <c r="BQ174" s="135"/>
      <c r="BR174" s="137"/>
      <c r="BS174" s="135"/>
      <c r="BT174" s="135"/>
      <c r="BU174" s="136"/>
      <c r="BV174" s="135"/>
      <c r="BW174" s="135"/>
      <c r="BX174" s="135"/>
      <c r="BY174" s="135"/>
      <c r="BZ174" s="137"/>
      <c r="CA174" s="135"/>
      <c r="CB174" s="135"/>
      <c r="CC174" s="136"/>
      <c r="CD174" s="158">
        <f t="shared" ref="CD174:CI174" si="95">(CD124+CD171)/CD108</f>
        <v>0.18260244428468728</v>
      </c>
      <c r="CE174" s="158">
        <f t="shared" si="95"/>
        <v>0.21084337349397592</v>
      </c>
      <c r="CF174" s="158">
        <f t="shared" si="95"/>
        <v>0.22532829848390915</v>
      </c>
      <c r="CG174" s="158">
        <f t="shared" si="95"/>
        <v>0.2201432915829081</v>
      </c>
      <c r="CH174" s="159">
        <f t="shared" si="95"/>
        <v>0.22850244196894035</v>
      </c>
      <c r="CI174" s="158">
        <f t="shared" si="95"/>
        <v>0.2181845521527743</v>
      </c>
      <c r="CJ174" s="158">
        <f>(CJ124+CJ171)/CJ108</f>
        <v>0.24138097304595207</v>
      </c>
      <c r="CK174" s="349">
        <f>(CK124+CK171)/CK108</f>
        <v>0.21767608793180798</v>
      </c>
      <c r="CL174" s="1111">
        <v>0.21600611126089692</v>
      </c>
      <c r="CM174" s="1111">
        <v>0.22298075692281435</v>
      </c>
      <c r="CN174" s="1111">
        <v>0.23332126369149994</v>
      </c>
      <c r="CO174" s="907">
        <v>0.21707402848602075</v>
      </c>
      <c r="CP174" s="1111">
        <v>0.21511277228995482</v>
      </c>
      <c r="CQ174" s="1111">
        <v>0.21714050267820353</v>
      </c>
      <c r="CR174" s="1111">
        <v>0.21457765667574932</v>
      </c>
      <c r="CS174" s="907">
        <v>0.20525721809461112</v>
      </c>
      <c r="CT174" s="1111">
        <f>(CT124+CT171)/CT108</f>
        <v>0.18806889791345749</v>
      </c>
      <c r="CU174" s="1111">
        <f>(CU124+CU171)/CU108</f>
        <v>0.19791845125920851</v>
      </c>
      <c r="CV174" s="1111">
        <f>(CV124+CV171)/CV108</f>
        <v>0.19232725731242051</v>
      </c>
      <c r="CW174" s="907">
        <f>(CW124+CW171)/CW108</f>
        <v>0.2025236593059937</v>
      </c>
      <c r="CX174" s="1111">
        <v>0.19709032127702567</v>
      </c>
      <c r="CY174" s="1111">
        <v>0.20933706100877025</v>
      </c>
      <c r="CZ174" s="1111">
        <v>0.22466275317808965</v>
      </c>
      <c r="DA174" s="907">
        <v>0.20533969197091706</v>
      </c>
      <c r="DB174" s="1111">
        <v>0.19734624195012318</v>
      </c>
      <c r="DC174" s="1111">
        <v>0.20359304976806353</v>
      </c>
      <c r="DD174" s="1111">
        <v>0.20619722557297948</v>
      </c>
      <c r="DE174" s="1111">
        <v>0.21405794616835247</v>
      </c>
      <c r="DF174" s="1097"/>
      <c r="DG174" s="1367"/>
      <c r="DH174" s="1367"/>
      <c r="DI174" s="1111"/>
    </row>
    <row r="175" spans="1:113" hidden="1" outlineLevel="1" collapsed="1">
      <c r="A175" s="136" t="s">
        <v>81</v>
      </c>
      <c r="B175" s="137"/>
      <c r="C175" s="135"/>
      <c r="D175" s="135"/>
      <c r="E175" s="136"/>
      <c r="F175" s="137"/>
      <c r="G175" s="135"/>
      <c r="H175" s="135"/>
      <c r="I175" s="136"/>
      <c r="J175" s="135"/>
      <c r="K175" s="135"/>
      <c r="L175" s="135"/>
      <c r="M175" s="135"/>
      <c r="N175" s="137"/>
      <c r="O175" s="135"/>
      <c r="P175" s="135"/>
      <c r="Q175" s="136"/>
      <c r="R175" s="135"/>
      <c r="S175" s="135"/>
      <c r="T175" s="135"/>
      <c r="U175" s="135"/>
      <c r="V175" s="137"/>
      <c r="W175" s="135"/>
      <c r="X175" s="135"/>
      <c r="Y175" s="136"/>
      <c r="Z175" s="135"/>
      <c r="AA175" s="135"/>
      <c r="AB175" s="135"/>
      <c r="AC175" s="135"/>
      <c r="AD175" s="137"/>
      <c r="AE175" s="135"/>
      <c r="AF175" s="135"/>
      <c r="AG175" s="136"/>
      <c r="AH175" s="135"/>
      <c r="AI175" s="135"/>
      <c r="AJ175" s="135"/>
      <c r="AK175" s="135"/>
      <c r="AL175" s="137"/>
      <c r="AM175" s="135"/>
      <c r="AN175" s="135"/>
      <c r="AO175" s="136"/>
      <c r="AP175" s="135"/>
      <c r="AQ175" s="135"/>
      <c r="AR175" s="135"/>
      <c r="AS175" s="135"/>
      <c r="AT175" s="137"/>
      <c r="AU175" s="135"/>
      <c r="AV175" s="135"/>
      <c r="AW175" s="136"/>
      <c r="AX175" s="135"/>
      <c r="AY175" s="135"/>
      <c r="AZ175" s="135"/>
      <c r="BA175" s="135"/>
      <c r="BB175" s="137"/>
      <c r="BC175" s="135"/>
      <c r="BD175" s="135"/>
      <c r="BE175" s="136"/>
      <c r="BF175" s="135"/>
      <c r="BG175" s="135"/>
      <c r="BH175" s="135"/>
      <c r="BI175" s="135"/>
      <c r="BJ175" s="137"/>
      <c r="BK175" s="135"/>
      <c r="BL175" s="135"/>
      <c r="BM175" s="136"/>
      <c r="BN175" s="135"/>
      <c r="BO175" s="135"/>
      <c r="BP175" s="135"/>
      <c r="BQ175" s="135"/>
      <c r="BR175" s="137"/>
      <c r="BS175" s="135"/>
      <c r="BT175" s="135"/>
      <c r="BU175" s="136"/>
      <c r="BV175" s="135"/>
      <c r="BW175" s="135"/>
      <c r="BX175" s="135"/>
      <c r="BY175" s="135"/>
      <c r="BZ175" s="137"/>
      <c r="CA175" s="135"/>
      <c r="CB175" s="135"/>
      <c r="CC175" s="136"/>
      <c r="CD175" s="158">
        <f t="shared" ref="CD175:CI175" si="96">+(CD124+CD167)/CD108</f>
        <v>0.20920201294033069</v>
      </c>
      <c r="CE175" s="158">
        <f t="shared" si="96"/>
        <v>0.23637406769936892</v>
      </c>
      <c r="CF175" s="158">
        <f t="shared" si="96"/>
        <v>0.24916868624246183</v>
      </c>
      <c r="CG175" s="158">
        <f t="shared" si="96"/>
        <v>0.24076078552651925</v>
      </c>
      <c r="CH175" s="159">
        <f t="shared" si="96"/>
        <v>0.25094660593755147</v>
      </c>
      <c r="CI175" s="158">
        <f t="shared" si="96"/>
        <v>0.23888526890882664</v>
      </c>
      <c r="CJ175" s="158">
        <f>+(CJ124+CJ167)/CJ108</f>
        <v>0.26250060272915765</v>
      </c>
      <c r="CK175" s="349">
        <f>+(CK124+CK167)/CK108</f>
        <v>0.23772992373261553</v>
      </c>
      <c r="CL175" s="1111">
        <v>0.23645187382043678</v>
      </c>
      <c r="CM175" s="1111">
        <v>0.24273584503136067</v>
      </c>
      <c r="CN175" s="1111">
        <v>0.25296460577532359</v>
      </c>
      <c r="CO175" s="907">
        <v>0.2369439071566731</v>
      </c>
      <c r="CP175" s="1111">
        <v>0.23676742507391257</v>
      </c>
      <c r="CQ175" s="1111">
        <v>0.23852034976880465</v>
      </c>
      <c r="CR175" s="1111">
        <v>0.23841961852861035</v>
      </c>
      <c r="CS175" s="907">
        <v>0.22853380983729898</v>
      </c>
      <c r="CT175" s="1111">
        <f>+(CT124+CT167)/CT108</f>
        <v>0.21378891845213088</v>
      </c>
      <c r="CU175" s="1111">
        <f>+(CU124+CU167)/CU108</f>
        <v>0.22211752612643482</v>
      </c>
      <c r="CV175" s="1111">
        <f>+(CV124+CV167)/CV108</f>
        <v>0.2194997880457821</v>
      </c>
      <c r="CW175" s="907">
        <f>+(CW124+CW167)/CW108</f>
        <v>0.2279179810725552</v>
      </c>
      <c r="CX175" s="1111">
        <v>0.2244493837138816</v>
      </c>
      <c r="CY175" s="1111">
        <v>0.23480525449044465</v>
      </c>
      <c r="CZ175" s="1111">
        <v>0.25117599035882282</v>
      </c>
      <c r="DA175" s="907">
        <v>0.23176452192948166</v>
      </c>
      <c r="DB175" s="1111">
        <v>0.22496434282750571</v>
      </c>
      <c r="DC175" s="1111">
        <v>0.22867363786461201</v>
      </c>
      <c r="DD175" s="1111">
        <v>0.23122738238841978</v>
      </c>
      <c r="DE175" s="1111">
        <v>0.23826504371678381</v>
      </c>
      <c r="DF175" s="1111"/>
      <c r="DG175" s="1367"/>
      <c r="DH175" s="1367"/>
      <c r="DI175" s="1111"/>
    </row>
    <row r="176" spans="1:113" ht="15" hidden="1" customHeight="1" outlineLevel="1">
      <c r="A176" s="136" t="s">
        <v>82</v>
      </c>
      <c r="B176" s="137"/>
      <c r="C176" s="135"/>
      <c r="D176" s="135"/>
      <c r="E176" s="136"/>
      <c r="F176" s="137"/>
      <c r="G176" s="135"/>
      <c r="H176" s="135"/>
      <c r="I176" s="136"/>
      <c r="J176" s="135"/>
      <c r="K176" s="135"/>
      <c r="L176" s="135"/>
      <c r="M176" s="135"/>
      <c r="N176" s="137"/>
      <c r="O176" s="135"/>
      <c r="P176" s="135"/>
      <c r="Q176" s="136"/>
      <c r="R176" s="135"/>
      <c r="S176" s="135"/>
      <c r="T176" s="135"/>
      <c r="U176" s="135"/>
      <c r="V176" s="137"/>
      <c r="W176" s="135"/>
      <c r="X176" s="135"/>
      <c r="Y176" s="136"/>
      <c r="Z176" s="135"/>
      <c r="AA176" s="135"/>
      <c r="AB176" s="135"/>
      <c r="AC176" s="135"/>
      <c r="AD176" s="137"/>
      <c r="AE176" s="135"/>
      <c r="AF176" s="135"/>
      <c r="AG176" s="136"/>
      <c r="AH176" s="135"/>
      <c r="AI176" s="135"/>
      <c r="AJ176" s="135"/>
      <c r="AK176" s="135"/>
      <c r="AL176" s="137"/>
      <c r="AM176" s="135"/>
      <c r="AN176" s="135"/>
      <c r="AO176" s="136"/>
      <c r="AP176" s="135"/>
      <c r="AQ176" s="135"/>
      <c r="AR176" s="135"/>
      <c r="AS176" s="135"/>
      <c r="AT176" s="137"/>
      <c r="AU176" s="135"/>
      <c r="AV176" s="135"/>
      <c r="AW176" s="136"/>
      <c r="AX176" s="135"/>
      <c r="AY176" s="135"/>
      <c r="AZ176" s="135"/>
      <c r="BA176" s="135"/>
      <c r="BB176" s="137"/>
      <c r="BC176" s="135"/>
      <c r="BD176" s="135"/>
      <c r="BE176" s="136"/>
      <c r="BF176" s="135"/>
      <c r="BG176" s="135"/>
      <c r="BH176" s="135"/>
      <c r="BI176" s="135"/>
      <c r="BJ176" s="137"/>
      <c r="BK176" s="135"/>
      <c r="BL176" s="135"/>
      <c r="BM176" s="136"/>
      <c r="BN176" s="135"/>
      <c r="BO176" s="135"/>
      <c r="BP176" s="135"/>
      <c r="BQ176" s="135"/>
      <c r="BR176" s="137"/>
      <c r="BS176" s="135"/>
      <c r="BT176" s="135"/>
      <c r="BU176" s="136"/>
      <c r="BV176" s="135"/>
      <c r="BW176" s="135"/>
      <c r="BX176" s="135"/>
      <c r="BY176" s="135"/>
      <c r="BZ176" s="137"/>
      <c r="CA176" s="135"/>
      <c r="CB176" s="135"/>
      <c r="CC176" s="136"/>
      <c r="CD176" s="158">
        <f t="shared" ref="CD176:CI176" si="97">+(CD157+CD167)/CD108</f>
        <v>0.2107705378733416</v>
      </c>
      <c r="CE176" s="158">
        <f t="shared" si="97"/>
        <v>0.23780837636259322</v>
      </c>
      <c r="CF176" s="158">
        <f t="shared" si="97"/>
        <v>0.25863720904018483</v>
      </c>
      <c r="CG176" s="158">
        <f t="shared" si="97"/>
        <v>0.24988402659656719</v>
      </c>
      <c r="CH176" s="159">
        <f t="shared" si="97"/>
        <v>0.25144048729627394</v>
      </c>
      <c r="CI176" s="158">
        <f t="shared" si="97"/>
        <v>0.24109067214675955</v>
      </c>
      <c r="CJ176" s="158">
        <f>+(CJ157+CJ167)/CJ108</f>
        <v>0.25603934615940982</v>
      </c>
      <c r="CK176" s="349">
        <f>+(CK157+CK167)/CK108</f>
        <v>0.24854194706146254</v>
      </c>
      <c r="CL176" s="1111">
        <v>0.23955244001078457</v>
      </c>
      <c r="CM176" s="1111">
        <v>0.24226650168536928</v>
      </c>
      <c r="CN176" s="1111">
        <v>0.24988684710781209</v>
      </c>
      <c r="CO176" s="907">
        <v>0.24538420960084403</v>
      </c>
      <c r="CP176" s="1111">
        <v>0.23884389862853866</v>
      </c>
      <c r="CQ176" s="1111">
        <v>0.23623128691113857</v>
      </c>
      <c r="CR176" s="1111">
        <v>0.23851693265862203</v>
      </c>
      <c r="CS176" s="907">
        <v>0.22585347503056522</v>
      </c>
      <c r="CT176" s="1111">
        <f>+(CT157+CT167)/CT108</f>
        <v>0.21901694440554545</v>
      </c>
      <c r="CU176" s="1111">
        <f>+(CU157+CU167)/CU108</f>
        <v>0.22395922562960424</v>
      </c>
      <c r="CV176" s="1111">
        <f>+(CV157+CV167)/CV108</f>
        <v>0.23895718524798643</v>
      </c>
      <c r="CW176" s="907">
        <f>+(CW157+CW167)/CW108</f>
        <v>0.23245268138801262</v>
      </c>
      <c r="CX176" s="1111">
        <v>0.23447161042634876</v>
      </c>
      <c r="CY176" s="1111">
        <v>0.23825207766841561</v>
      </c>
      <c r="CZ176" s="1111">
        <v>0.24829918749757027</v>
      </c>
      <c r="DA176" s="907">
        <v>0.23547807051833319</v>
      </c>
      <c r="DB176" s="1111">
        <v>0.22440247223062626</v>
      </c>
      <c r="DC176" s="1111">
        <v>0.23052126739523549</v>
      </c>
      <c r="DD176" s="1111">
        <v>0.23748492159227985</v>
      </c>
      <c r="DE176" s="1111">
        <v>0.24045945482599004</v>
      </c>
      <c r="DF176" s="1111"/>
      <c r="DG176" s="1367"/>
      <c r="DH176" s="1367"/>
      <c r="DI176" s="1111"/>
    </row>
    <row r="177" spans="1:113" ht="15" hidden="1" customHeight="1" outlineLevel="1">
      <c r="A177" s="136"/>
      <c r="B177" s="137"/>
      <c r="C177" s="135"/>
      <c r="D177" s="135"/>
      <c r="E177" s="136"/>
      <c r="F177" s="137"/>
      <c r="G177" s="135"/>
      <c r="H177" s="135"/>
      <c r="I177" s="136"/>
      <c r="J177" s="135"/>
      <c r="K177" s="135"/>
      <c r="L177" s="135"/>
      <c r="M177" s="135"/>
      <c r="N177" s="137"/>
      <c r="O177" s="135"/>
      <c r="P177" s="135"/>
      <c r="Q177" s="136"/>
      <c r="R177" s="135"/>
      <c r="S177" s="135"/>
      <c r="T177" s="135"/>
      <c r="U177" s="135"/>
      <c r="V177" s="137"/>
      <c r="W177" s="135"/>
      <c r="X177" s="135"/>
      <c r="Y177" s="136"/>
      <c r="Z177" s="135"/>
      <c r="AA177" s="135"/>
      <c r="AB177" s="135"/>
      <c r="AC177" s="135"/>
      <c r="AD177" s="137"/>
      <c r="AE177" s="135"/>
      <c r="AF177" s="135"/>
      <c r="AG177" s="136"/>
      <c r="AH177" s="135"/>
      <c r="AI177" s="135"/>
      <c r="AJ177" s="135"/>
      <c r="AK177" s="135"/>
      <c r="AL177" s="137"/>
      <c r="AM177" s="135"/>
      <c r="AN177" s="135"/>
      <c r="AO177" s="136"/>
      <c r="AP177" s="135"/>
      <c r="AQ177" s="135"/>
      <c r="AR177" s="135"/>
      <c r="AS177" s="135"/>
      <c r="AT177" s="137"/>
      <c r="AU177" s="135"/>
      <c r="AV177" s="135"/>
      <c r="AW177" s="136"/>
      <c r="AX177" s="135"/>
      <c r="AY177" s="135"/>
      <c r="AZ177" s="135"/>
      <c r="BA177" s="135"/>
      <c r="BB177" s="137"/>
      <c r="BC177" s="135"/>
      <c r="BD177" s="135"/>
      <c r="BE177" s="136"/>
      <c r="BF177" s="135"/>
      <c r="BG177" s="135"/>
      <c r="BH177" s="135"/>
      <c r="BI177" s="135"/>
      <c r="BJ177" s="137"/>
      <c r="BK177" s="135"/>
      <c r="BL177" s="135"/>
      <c r="BM177" s="136"/>
      <c r="BN177" s="135"/>
      <c r="BO177" s="135"/>
      <c r="BP177" s="135"/>
      <c r="BQ177" s="135"/>
      <c r="BR177" s="137"/>
      <c r="BS177" s="135"/>
      <c r="BT177" s="135"/>
      <c r="BU177" s="136"/>
      <c r="BV177" s="135"/>
      <c r="BW177" s="135"/>
      <c r="BX177" s="135"/>
      <c r="BY177" s="135"/>
      <c r="BZ177" s="137"/>
      <c r="CA177" s="135"/>
      <c r="CB177" s="135"/>
      <c r="CC177" s="136"/>
      <c r="CD177" s="158"/>
      <c r="CE177" s="158"/>
      <c r="CF177" s="158"/>
      <c r="CG177" s="158"/>
      <c r="CH177" s="159"/>
      <c r="CI177" s="158"/>
      <c r="CJ177" s="99"/>
      <c r="CK177" s="340"/>
      <c r="CL177" s="1111"/>
      <c r="CM177" s="1111"/>
      <c r="CN177" s="1111"/>
      <c r="CO177" s="907"/>
      <c r="CP177" s="1111"/>
      <c r="CQ177" s="1111"/>
      <c r="CR177" s="1111"/>
      <c r="CS177" s="907"/>
      <c r="CT177" s="1111"/>
      <c r="CU177" s="1111"/>
      <c r="CV177" s="1111"/>
      <c r="CW177" s="907"/>
      <c r="CX177" s="1111"/>
      <c r="CY177" s="1111"/>
      <c r="CZ177" s="1111"/>
      <c r="DA177" s="907"/>
      <c r="DB177" s="1111"/>
      <c r="DC177" s="1111"/>
      <c r="DD177" s="1111"/>
      <c r="DE177" s="1111"/>
      <c r="DF177" s="1111"/>
      <c r="DG177" s="1367"/>
      <c r="DH177" s="1367"/>
      <c r="DI177" s="1111"/>
    </row>
    <row r="178" spans="1:113" hidden="1" outlineLevel="1">
      <c r="A178" s="205" t="s">
        <v>83</v>
      </c>
      <c r="B178" s="143"/>
      <c r="C178" s="144"/>
      <c r="D178" s="144"/>
      <c r="E178" s="145"/>
      <c r="F178" s="143"/>
      <c r="G178" s="144"/>
      <c r="H178" s="144"/>
      <c r="I178" s="145"/>
      <c r="J178" s="144"/>
      <c r="K178" s="144"/>
      <c r="L178" s="144"/>
      <c r="M178" s="144"/>
      <c r="N178" s="143"/>
      <c r="O178" s="144"/>
      <c r="P178" s="144"/>
      <c r="Q178" s="145"/>
      <c r="R178" s="144"/>
      <c r="S178" s="144"/>
      <c r="T178" s="144"/>
      <c r="U178" s="144"/>
      <c r="V178" s="143"/>
      <c r="W178" s="144"/>
      <c r="X178" s="144"/>
      <c r="Y178" s="145"/>
      <c r="Z178" s="144"/>
      <c r="AA178" s="144"/>
      <c r="AB178" s="144"/>
      <c r="AC178" s="144"/>
      <c r="AD178" s="143"/>
      <c r="AE178" s="144"/>
      <c r="AF178" s="144"/>
      <c r="AG178" s="145"/>
      <c r="AH178" s="144"/>
      <c r="AI178" s="144"/>
      <c r="AJ178" s="144"/>
      <c r="AK178" s="144"/>
      <c r="AL178" s="143"/>
      <c r="AM178" s="144"/>
      <c r="AN178" s="144"/>
      <c r="AO178" s="145"/>
      <c r="AP178" s="144"/>
      <c r="AQ178" s="144"/>
      <c r="AR178" s="144"/>
      <c r="AS178" s="144"/>
      <c r="AT178" s="143"/>
      <c r="AU178" s="144"/>
      <c r="AV178" s="144"/>
      <c r="AW178" s="145"/>
      <c r="AX178" s="144"/>
      <c r="AY178" s="144"/>
      <c r="AZ178" s="144"/>
      <c r="BA178" s="144"/>
      <c r="BB178" s="143"/>
      <c r="BC178" s="144"/>
      <c r="BD178" s="144"/>
      <c r="BE178" s="145"/>
      <c r="BF178" s="144"/>
      <c r="BG178" s="144"/>
      <c r="BH178" s="144"/>
      <c r="BI178" s="144"/>
      <c r="BJ178" s="143"/>
      <c r="BK178" s="144"/>
      <c r="BL178" s="144"/>
      <c r="BM178" s="145"/>
      <c r="BN178" s="144"/>
      <c r="BO178" s="144"/>
      <c r="BP178" s="144"/>
      <c r="BQ178" s="144"/>
      <c r="BR178" s="143"/>
      <c r="BS178" s="144"/>
      <c r="BT178" s="144"/>
      <c r="BU178" s="145"/>
      <c r="BV178" s="144"/>
      <c r="BW178" s="144"/>
      <c r="BX178" s="144"/>
      <c r="BY178" s="144"/>
      <c r="BZ178" s="143"/>
      <c r="CA178" s="144"/>
      <c r="CB178" s="144"/>
      <c r="CC178" s="145"/>
      <c r="CD178" s="180"/>
      <c r="CE178" s="180"/>
      <c r="CF178" s="180"/>
      <c r="CG178" s="180"/>
      <c r="CH178" s="181"/>
      <c r="CI178" s="180"/>
      <c r="CJ178" s="224"/>
      <c r="CK178" s="359"/>
      <c r="CL178" s="1112"/>
      <c r="CM178" s="1112"/>
      <c r="CN178" s="1112"/>
      <c r="CO178" s="941"/>
      <c r="CP178" s="1112"/>
      <c r="CQ178" s="1112"/>
      <c r="CR178" s="1112"/>
      <c r="CS178" s="941"/>
      <c r="CT178" s="1112"/>
      <c r="CU178" s="1112"/>
      <c r="CV178" s="1112"/>
      <c r="CW178" s="941"/>
      <c r="CX178" s="1260"/>
      <c r="CY178" s="1112"/>
      <c r="CZ178" s="1112"/>
      <c r="DA178" s="941"/>
      <c r="DB178" s="1112"/>
      <c r="DC178" s="1112"/>
      <c r="DD178" s="1112"/>
      <c r="DE178" s="1112"/>
      <c r="DF178" s="1111"/>
      <c r="DG178" s="1382"/>
      <c r="DH178" s="1382"/>
      <c r="DI178" s="1289"/>
    </row>
    <row r="179" spans="1:113" hidden="1" outlineLevel="1">
      <c r="A179" s="201" t="s">
        <v>37</v>
      </c>
      <c r="B179" s="137"/>
      <c r="C179" s="135"/>
      <c r="D179" s="135"/>
      <c r="E179" s="136"/>
      <c r="F179" s="137"/>
      <c r="G179" s="135"/>
      <c r="H179" s="135"/>
      <c r="I179" s="136"/>
      <c r="J179" s="135"/>
      <c r="K179" s="135"/>
      <c r="L179" s="135"/>
      <c r="M179" s="135"/>
      <c r="N179" s="137"/>
      <c r="O179" s="135"/>
      <c r="P179" s="135"/>
      <c r="Q179" s="136"/>
      <c r="R179" s="135"/>
      <c r="S179" s="135"/>
      <c r="T179" s="135"/>
      <c r="U179" s="135"/>
      <c r="V179" s="137"/>
      <c r="W179" s="135"/>
      <c r="X179" s="135"/>
      <c r="Y179" s="136"/>
      <c r="Z179" s="135"/>
      <c r="AA179" s="135"/>
      <c r="AB179" s="135"/>
      <c r="AC179" s="135"/>
      <c r="AD179" s="137"/>
      <c r="AE179" s="135"/>
      <c r="AF179" s="135"/>
      <c r="AG179" s="136"/>
      <c r="AH179" s="135"/>
      <c r="AI179" s="135"/>
      <c r="AJ179" s="135"/>
      <c r="AK179" s="135"/>
      <c r="AL179" s="137"/>
      <c r="AM179" s="135"/>
      <c r="AN179" s="135"/>
      <c r="AO179" s="136"/>
      <c r="AP179" s="135"/>
      <c r="AQ179" s="135"/>
      <c r="AR179" s="135"/>
      <c r="AS179" s="135"/>
      <c r="AT179" s="137"/>
      <c r="AU179" s="135"/>
      <c r="AV179" s="135"/>
      <c r="AW179" s="136"/>
      <c r="AX179" s="135"/>
      <c r="AY179" s="135"/>
      <c r="AZ179" s="135"/>
      <c r="BA179" s="135"/>
      <c r="BB179" s="137"/>
      <c r="BC179" s="135"/>
      <c r="BD179" s="135"/>
      <c r="BE179" s="136"/>
      <c r="BF179" s="135"/>
      <c r="BG179" s="135"/>
      <c r="BH179" s="135"/>
      <c r="BI179" s="135"/>
      <c r="BJ179" s="137"/>
      <c r="BK179" s="135"/>
      <c r="BL179" s="135"/>
      <c r="BM179" s="136"/>
      <c r="BN179" s="135"/>
      <c r="BO179" s="135"/>
      <c r="BP179" s="135"/>
      <c r="BQ179" s="135"/>
      <c r="BR179" s="137"/>
      <c r="BS179" s="135"/>
      <c r="BT179" s="135"/>
      <c r="BU179" s="136"/>
      <c r="BV179" s="135"/>
      <c r="BW179" s="135"/>
      <c r="BX179" s="135"/>
      <c r="BY179" s="135"/>
      <c r="BZ179" s="137"/>
      <c r="CA179" s="135"/>
      <c r="CB179" s="135"/>
      <c r="CC179" s="136"/>
      <c r="CD179" s="140">
        <v>6751</v>
      </c>
      <c r="CE179" s="140">
        <v>7912</v>
      </c>
      <c r="CF179" s="140">
        <v>7873</v>
      </c>
      <c r="CG179" s="140">
        <v>7430</v>
      </c>
      <c r="CH179" s="141">
        <v>8338</v>
      </c>
      <c r="CI179" s="140">
        <v>8997</v>
      </c>
      <c r="CJ179" s="216">
        <v>8919</v>
      </c>
      <c r="CK179" s="335">
        <v>8410</v>
      </c>
      <c r="CL179" s="1099">
        <v>8717</v>
      </c>
      <c r="CM179" s="1099">
        <v>8532</v>
      </c>
      <c r="CN179" s="1099">
        <v>8374</v>
      </c>
      <c r="CO179" s="924">
        <v>7857</v>
      </c>
      <c r="CP179" s="1099">
        <v>8004</v>
      </c>
      <c r="CQ179" s="1099">
        <v>8245</v>
      </c>
      <c r="CR179" s="1099">
        <v>7782</v>
      </c>
      <c r="CS179" s="924">
        <v>7734</v>
      </c>
      <c r="CT179" s="1099">
        <v>9940</v>
      </c>
      <c r="CU179" s="1099">
        <v>10474</v>
      </c>
      <c r="CV179" s="1099">
        <v>10800</v>
      </c>
      <c r="CW179" s="924">
        <v>11035</v>
      </c>
      <c r="CX179" s="1099">
        <v>11221</v>
      </c>
      <c r="CY179" s="1099">
        <v>12014</v>
      </c>
      <c r="CZ179" s="1099">
        <v>11022</v>
      </c>
      <c r="DA179" s="924">
        <v>11201</v>
      </c>
      <c r="DB179" s="1099">
        <v>11795</v>
      </c>
      <c r="DC179" s="1099">
        <v>12077</v>
      </c>
      <c r="DD179" s="1099">
        <v>12680</v>
      </c>
      <c r="DE179" s="1099">
        <v>13984</v>
      </c>
      <c r="DF179" s="1289"/>
      <c r="DG179" s="1357"/>
      <c r="DH179" s="1357"/>
      <c r="DI179" s="1099"/>
    </row>
    <row r="180" spans="1:113" hidden="1" outlineLevel="1">
      <c r="A180" s="201" t="s">
        <v>38</v>
      </c>
      <c r="B180" s="137"/>
      <c r="C180" s="135"/>
      <c r="D180" s="135"/>
      <c r="E180" s="136"/>
      <c r="F180" s="137"/>
      <c r="G180" s="135"/>
      <c r="H180" s="135"/>
      <c r="I180" s="136"/>
      <c r="J180" s="135"/>
      <c r="K180" s="135"/>
      <c r="L180" s="135"/>
      <c r="M180" s="135"/>
      <c r="N180" s="137"/>
      <c r="O180" s="135"/>
      <c r="P180" s="135"/>
      <c r="Q180" s="136"/>
      <c r="R180" s="135"/>
      <c r="S180" s="135"/>
      <c r="T180" s="135"/>
      <c r="U180" s="135"/>
      <c r="V180" s="137"/>
      <c r="W180" s="135"/>
      <c r="X180" s="135"/>
      <c r="Y180" s="136"/>
      <c r="Z180" s="135"/>
      <c r="AA180" s="135"/>
      <c r="AB180" s="135"/>
      <c r="AC180" s="135"/>
      <c r="AD180" s="137"/>
      <c r="AE180" s="135"/>
      <c r="AF180" s="135"/>
      <c r="AG180" s="136"/>
      <c r="AH180" s="135"/>
      <c r="AI180" s="135"/>
      <c r="AJ180" s="135"/>
      <c r="AK180" s="135"/>
      <c r="AL180" s="137"/>
      <c r="AM180" s="135"/>
      <c r="AN180" s="135"/>
      <c r="AO180" s="136"/>
      <c r="AP180" s="135"/>
      <c r="AQ180" s="135"/>
      <c r="AR180" s="135"/>
      <c r="AS180" s="135"/>
      <c r="AT180" s="137"/>
      <c r="AU180" s="135"/>
      <c r="AV180" s="135"/>
      <c r="AW180" s="136"/>
      <c r="AX180" s="135"/>
      <c r="AY180" s="135"/>
      <c r="AZ180" s="135"/>
      <c r="BA180" s="135"/>
      <c r="BB180" s="137"/>
      <c r="BC180" s="135"/>
      <c r="BD180" s="135"/>
      <c r="BE180" s="136"/>
      <c r="BF180" s="135"/>
      <c r="BG180" s="135"/>
      <c r="BH180" s="135"/>
      <c r="BI180" s="135"/>
      <c r="BJ180" s="137"/>
      <c r="BK180" s="135"/>
      <c r="BL180" s="135"/>
      <c r="BM180" s="136"/>
      <c r="BN180" s="135"/>
      <c r="BO180" s="135"/>
      <c r="BP180" s="135"/>
      <c r="BQ180" s="135"/>
      <c r="BR180" s="137"/>
      <c r="BS180" s="135"/>
      <c r="BT180" s="135"/>
      <c r="BU180" s="136"/>
      <c r="BV180" s="135"/>
      <c r="BW180" s="135"/>
      <c r="BX180" s="135"/>
      <c r="BY180" s="135"/>
      <c r="BZ180" s="137"/>
      <c r="CA180" s="135"/>
      <c r="CB180" s="135"/>
      <c r="CC180" s="136"/>
      <c r="CD180" s="140">
        <v>1598</v>
      </c>
      <c r="CE180" s="140">
        <v>1701</v>
      </c>
      <c r="CF180" s="140">
        <v>1693</v>
      </c>
      <c r="CG180" s="140">
        <v>1738</v>
      </c>
      <c r="CH180" s="141">
        <v>1995</v>
      </c>
      <c r="CI180" s="140">
        <v>2111</v>
      </c>
      <c r="CJ180" s="216">
        <v>2013</v>
      </c>
      <c r="CK180" s="335">
        <v>2343</v>
      </c>
      <c r="CL180" s="1099">
        <v>2498</v>
      </c>
      <c r="CM180" s="1099">
        <v>2465</v>
      </c>
      <c r="CN180" s="1099">
        <v>2218</v>
      </c>
      <c r="CO180" s="924">
        <v>2254</v>
      </c>
      <c r="CP180" s="1099">
        <v>2187</v>
      </c>
      <c r="CQ180" s="1099">
        <v>2457</v>
      </c>
      <c r="CR180" s="1099">
        <v>2402</v>
      </c>
      <c r="CS180" s="924">
        <v>2548</v>
      </c>
      <c r="CT180" s="1099">
        <v>2593</v>
      </c>
      <c r="CU180" s="1099">
        <v>2754</v>
      </c>
      <c r="CV180" s="1099">
        <v>2822</v>
      </c>
      <c r="CW180" s="924">
        <v>3166</v>
      </c>
      <c r="CX180" s="1099">
        <v>3732</v>
      </c>
      <c r="CY180" s="1099">
        <v>3702</v>
      </c>
      <c r="CZ180" s="1099">
        <v>3604</v>
      </c>
      <c r="DA180" s="924">
        <v>3574</v>
      </c>
      <c r="DB180" s="1099">
        <v>3512</v>
      </c>
      <c r="DC180" s="1099">
        <v>3862</v>
      </c>
      <c r="DD180" s="1099">
        <v>3841</v>
      </c>
      <c r="DE180" s="1099">
        <v>3897</v>
      </c>
      <c r="DF180" s="1099"/>
      <c r="DG180" s="1357"/>
      <c r="DH180" s="1357"/>
      <c r="DI180" s="1099"/>
    </row>
    <row r="181" spans="1:113" hidden="1" outlineLevel="1">
      <c r="A181" s="201" t="s">
        <v>39</v>
      </c>
      <c r="B181" s="137"/>
      <c r="C181" s="135"/>
      <c r="D181" s="135"/>
      <c r="E181" s="136"/>
      <c r="F181" s="137"/>
      <c r="G181" s="135"/>
      <c r="H181" s="135"/>
      <c r="I181" s="136"/>
      <c r="J181" s="135"/>
      <c r="K181" s="135"/>
      <c r="L181" s="135"/>
      <c r="M181" s="135"/>
      <c r="N181" s="137"/>
      <c r="O181" s="135"/>
      <c r="P181" s="135"/>
      <c r="Q181" s="136"/>
      <c r="R181" s="135"/>
      <c r="S181" s="135"/>
      <c r="T181" s="135"/>
      <c r="U181" s="135"/>
      <c r="V181" s="137"/>
      <c r="W181" s="135"/>
      <c r="X181" s="135"/>
      <c r="Y181" s="136"/>
      <c r="Z181" s="135"/>
      <c r="AA181" s="135"/>
      <c r="AB181" s="135"/>
      <c r="AC181" s="135"/>
      <c r="AD181" s="137"/>
      <c r="AE181" s="135"/>
      <c r="AF181" s="135"/>
      <c r="AG181" s="136"/>
      <c r="AH181" s="135"/>
      <c r="AI181" s="135"/>
      <c r="AJ181" s="135"/>
      <c r="AK181" s="135"/>
      <c r="AL181" s="137"/>
      <c r="AM181" s="135"/>
      <c r="AN181" s="135"/>
      <c r="AO181" s="136"/>
      <c r="AP181" s="135"/>
      <c r="AQ181" s="135"/>
      <c r="AR181" s="135"/>
      <c r="AS181" s="135"/>
      <c r="AT181" s="137"/>
      <c r="AU181" s="135"/>
      <c r="AV181" s="135"/>
      <c r="AW181" s="136"/>
      <c r="AX181" s="135"/>
      <c r="AY181" s="135"/>
      <c r="AZ181" s="135"/>
      <c r="BA181" s="135"/>
      <c r="BB181" s="137"/>
      <c r="BC181" s="135"/>
      <c r="BD181" s="135"/>
      <c r="BE181" s="136"/>
      <c r="BF181" s="135"/>
      <c r="BG181" s="135"/>
      <c r="BH181" s="135"/>
      <c r="BI181" s="135"/>
      <c r="BJ181" s="137"/>
      <c r="BK181" s="135"/>
      <c r="BL181" s="135"/>
      <c r="BM181" s="136"/>
      <c r="BN181" s="135"/>
      <c r="BO181" s="135"/>
      <c r="BP181" s="135"/>
      <c r="BQ181" s="135"/>
      <c r="BR181" s="137"/>
      <c r="BS181" s="135"/>
      <c r="BT181" s="135"/>
      <c r="BU181" s="136"/>
      <c r="BV181" s="135"/>
      <c r="BW181" s="135"/>
      <c r="BX181" s="135"/>
      <c r="BY181" s="135"/>
      <c r="BZ181" s="137"/>
      <c r="CA181" s="135"/>
      <c r="CB181" s="135"/>
      <c r="CC181" s="136"/>
      <c r="CD181" s="140">
        <v>5785</v>
      </c>
      <c r="CE181" s="140">
        <v>6510</v>
      </c>
      <c r="CF181" s="140">
        <v>6827</v>
      </c>
      <c r="CG181" s="140">
        <v>7234</v>
      </c>
      <c r="CH181" s="141">
        <v>7849</v>
      </c>
      <c r="CI181" s="140">
        <v>7868</v>
      </c>
      <c r="CJ181" s="216">
        <v>7574</v>
      </c>
      <c r="CK181" s="335">
        <v>8460</v>
      </c>
      <c r="CL181" s="1099">
        <v>9733</v>
      </c>
      <c r="CM181" s="1099">
        <v>8435</v>
      </c>
      <c r="CN181" s="1099">
        <v>7603</v>
      </c>
      <c r="CO181" s="924">
        <v>7711</v>
      </c>
      <c r="CP181" s="1099">
        <v>7197</v>
      </c>
      <c r="CQ181" s="1099">
        <v>6689</v>
      </c>
      <c r="CR181" s="1099">
        <v>6044</v>
      </c>
      <c r="CS181" s="924">
        <v>6162</v>
      </c>
      <c r="CT181" s="1099">
        <v>6400</v>
      </c>
      <c r="CU181" s="1099">
        <v>6461</v>
      </c>
      <c r="CV181" s="1099">
        <v>6399</v>
      </c>
      <c r="CW181" s="924">
        <v>6492</v>
      </c>
      <c r="CX181" s="1099">
        <v>6540</v>
      </c>
      <c r="CY181" s="1099">
        <v>7079</v>
      </c>
      <c r="CZ181" s="1099">
        <v>6077</v>
      </c>
      <c r="DA181" s="924">
        <v>5891</v>
      </c>
      <c r="DB181" s="1099">
        <v>5729</v>
      </c>
      <c r="DC181" s="1099">
        <v>6393</v>
      </c>
      <c r="DD181" s="1099">
        <v>6644</v>
      </c>
      <c r="DE181" s="1099">
        <v>6799</v>
      </c>
      <c r="DF181" s="1099"/>
      <c r="DG181" s="1357"/>
      <c r="DH181" s="1357"/>
      <c r="DI181" s="1099"/>
    </row>
    <row r="182" spans="1:113" hidden="1" outlineLevel="1">
      <c r="A182" s="201" t="s">
        <v>40</v>
      </c>
      <c r="B182" s="137"/>
      <c r="C182" s="135"/>
      <c r="D182" s="135"/>
      <c r="E182" s="136"/>
      <c r="F182" s="137"/>
      <c r="G182" s="135"/>
      <c r="H182" s="135"/>
      <c r="I182" s="136"/>
      <c r="J182" s="135"/>
      <c r="K182" s="135"/>
      <c r="L182" s="135"/>
      <c r="M182" s="135"/>
      <c r="N182" s="137"/>
      <c r="O182" s="135"/>
      <c r="P182" s="135"/>
      <c r="Q182" s="136"/>
      <c r="R182" s="135"/>
      <c r="S182" s="135"/>
      <c r="T182" s="135"/>
      <c r="U182" s="135"/>
      <c r="V182" s="137"/>
      <c r="W182" s="135"/>
      <c r="X182" s="135"/>
      <c r="Y182" s="136"/>
      <c r="Z182" s="135"/>
      <c r="AA182" s="135"/>
      <c r="AB182" s="135"/>
      <c r="AC182" s="135"/>
      <c r="AD182" s="137"/>
      <c r="AE182" s="135"/>
      <c r="AF182" s="135"/>
      <c r="AG182" s="136"/>
      <c r="AH182" s="135"/>
      <c r="AI182" s="135"/>
      <c r="AJ182" s="135"/>
      <c r="AK182" s="135"/>
      <c r="AL182" s="137"/>
      <c r="AM182" s="135"/>
      <c r="AN182" s="135"/>
      <c r="AO182" s="136"/>
      <c r="AP182" s="135"/>
      <c r="AQ182" s="135"/>
      <c r="AR182" s="135"/>
      <c r="AS182" s="135"/>
      <c r="AT182" s="137"/>
      <c r="AU182" s="135"/>
      <c r="AV182" s="135"/>
      <c r="AW182" s="136"/>
      <c r="AX182" s="135"/>
      <c r="AY182" s="135"/>
      <c r="AZ182" s="135"/>
      <c r="BA182" s="135"/>
      <c r="BB182" s="137"/>
      <c r="BC182" s="135"/>
      <c r="BD182" s="135"/>
      <c r="BE182" s="136"/>
      <c r="BF182" s="135"/>
      <c r="BG182" s="135"/>
      <c r="BH182" s="135"/>
      <c r="BI182" s="135"/>
      <c r="BJ182" s="137"/>
      <c r="BK182" s="135"/>
      <c r="BL182" s="135"/>
      <c r="BM182" s="136"/>
      <c r="BN182" s="135"/>
      <c r="BO182" s="135"/>
      <c r="BP182" s="135"/>
      <c r="BQ182" s="135"/>
      <c r="BR182" s="137"/>
      <c r="BS182" s="135"/>
      <c r="BT182" s="135"/>
      <c r="BU182" s="136"/>
      <c r="BV182" s="135"/>
      <c r="BW182" s="135"/>
      <c r="BX182" s="135"/>
      <c r="BY182" s="135"/>
      <c r="BZ182" s="137"/>
      <c r="CA182" s="135"/>
      <c r="CB182" s="135"/>
      <c r="CC182" s="136"/>
      <c r="CD182" s="142">
        <v>3249</v>
      </c>
      <c r="CE182" s="142">
        <v>3159</v>
      </c>
      <c r="CF182" s="142">
        <v>3044</v>
      </c>
      <c r="CG182" s="142">
        <v>3082</v>
      </c>
      <c r="CH182" s="164">
        <v>3615</v>
      </c>
      <c r="CI182" s="142">
        <v>3319</v>
      </c>
      <c r="CJ182" s="221">
        <v>2978</v>
      </c>
      <c r="CK182" s="343">
        <v>2874</v>
      </c>
      <c r="CL182" s="1100">
        <v>3993</v>
      </c>
      <c r="CM182" s="1100">
        <v>3971</v>
      </c>
      <c r="CN182" s="1100">
        <v>3287</v>
      </c>
      <c r="CO182" s="922">
        <v>3356</v>
      </c>
      <c r="CP182" s="1100">
        <v>3704</v>
      </c>
      <c r="CQ182" s="1100">
        <v>3878</v>
      </c>
      <c r="CR182" s="1100">
        <v>3283</v>
      </c>
      <c r="CS182" s="922">
        <v>3395</v>
      </c>
      <c r="CT182" s="1100">
        <v>3827</v>
      </c>
      <c r="CU182" s="1100">
        <v>3871</v>
      </c>
      <c r="CV182" s="1100">
        <v>3435</v>
      </c>
      <c r="CW182" s="922">
        <v>3714</v>
      </c>
      <c r="CX182" s="1099">
        <v>3175</v>
      </c>
      <c r="CY182" s="1099">
        <v>3192</v>
      </c>
      <c r="CZ182" s="1099">
        <v>2907</v>
      </c>
      <c r="DA182" s="922">
        <v>2653</v>
      </c>
      <c r="DB182" s="1099">
        <v>3061</v>
      </c>
      <c r="DC182" s="1099">
        <v>3006</v>
      </c>
      <c r="DD182" s="1099">
        <v>2977</v>
      </c>
      <c r="DE182" s="1099">
        <v>3066</v>
      </c>
      <c r="DF182" s="1099"/>
      <c r="DG182" s="1357"/>
      <c r="DH182" s="1357"/>
      <c r="DI182" s="1099"/>
    </row>
    <row r="183" spans="1:113" hidden="1" outlineLevel="1">
      <c r="A183" s="145" t="s">
        <v>53</v>
      </c>
      <c r="B183" s="143"/>
      <c r="C183" s="144"/>
      <c r="D183" s="144"/>
      <c r="E183" s="145"/>
      <c r="F183" s="143"/>
      <c r="G183" s="144"/>
      <c r="H183" s="144"/>
      <c r="I183" s="145"/>
      <c r="J183" s="144"/>
      <c r="K183" s="144"/>
      <c r="L183" s="144"/>
      <c r="M183" s="144"/>
      <c r="N183" s="143"/>
      <c r="O183" s="144"/>
      <c r="P183" s="144"/>
      <c r="Q183" s="145"/>
      <c r="R183" s="144"/>
      <c r="S183" s="144"/>
      <c r="T183" s="144"/>
      <c r="U183" s="144"/>
      <c r="V183" s="143"/>
      <c r="W183" s="144"/>
      <c r="X183" s="144"/>
      <c r="Y183" s="145"/>
      <c r="Z183" s="144"/>
      <c r="AA183" s="144"/>
      <c r="AB183" s="144"/>
      <c r="AC183" s="144"/>
      <c r="AD183" s="143"/>
      <c r="AE183" s="144"/>
      <c r="AF183" s="144"/>
      <c r="AG183" s="145"/>
      <c r="AH183" s="144"/>
      <c r="AI183" s="144"/>
      <c r="AJ183" s="144"/>
      <c r="AK183" s="144"/>
      <c r="AL183" s="143"/>
      <c r="AM183" s="144"/>
      <c r="AN183" s="144"/>
      <c r="AO183" s="145"/>
      <c r="AP183" s="144"/>
      <c r="AQ183" s="144"/>
      <c r="AR183" s="144"/>
      <c r="AS183" s="144"/>
      <c r="AT183" s="143"/>
      <c r="AU183" s="144"/>
      <c r="AV183" s="144"/>
      <c r="AW183" s="145"/>
      <c r="AX183" s="144"/>
      <c r="AY183" s="144"/>
      <c r="AZ183" s="144"/>
      <c r="BA183" s="144"/>
      <c r="BB183" s="143"/>
      <c r="BC183" s="144"/>
      <c r="BD183" s="144"/>
      <c r="BE183" s="145"/>
      <c r="BF183" s="144"/>
      <c r="BG183" s="144"/>
      <c r="BH183" s="144"/>
      <c r="BI183" s="144"/>
      <c r="BJ183" s="143"/>
      <c r="BK183" s="144"/>
      <c r="BL183" s="144"/>
      <c r="BM183" s="145"/>
      <c r="BN183" s="144"/>
      <c r="BO183" s="144"/>
      <c r="BP183" s="144"/>
      <c r="BQ183" s="144"/>
      <c r="BR183" s="143"/>
      <c r="BS183" s="144"/>
      <c r="BT183" s="144"/>
      <c r="BU183" s="145"/>
      <c r="BV183" s="144"/>
      <c r="BW183" s="144"/>
      <c r="BX183" s="144"/>
      <c r="BY183" s="144"/>
      <c r="BZ183" s="143"/>
      <c r="CA183" s="144"/>
      <c r="CB183" s="144"/>
      <c r="CC183" s="145"/>
      <c r="CD183" s="146">
        <v>-116</v>
      </c>
      <c r="CE183" s="146">
        <v>-61</v>
      </c>
      <c r="CF183" s="146">
        <v>-121</v>
      </c>
      <c r="CG183" s="146">
        <v>-110</v>
      </c>
      <c r="CH183" s="147">
        <v>-122</v>
      </c>
      <c r="CI183" s="146">
        <v>-93</v>
      </c>
      <c r="CJ183" s="217">
        <v>-333</v>
      </c>
      <c r="CK183" s="336">
        <v>-160</v>
      </c>
      <c r="CL183" s="1102">
        <v>-114</v>
      </c>
      <c r="CM183" s="1102">
        <v>-140</v>
      </c>
      <c r="CN183" s="1102">
        <v>-103</v>
      </c>
      <c r="CO183" s="923">
        <v>-77</v>
      </c>
      <c r="CP183" s="1102">
        <v>-84</v>
      </c>
      <c r="CQ183" s="1102">
        <v>-134</v>
      </c>
      <c r="CR183" s="1102">
        <v>-78</v>
      </c>
      <c r="CS183" s="923">
        <v>-125</v>
      </c>
      <c r="CT183" s="1102">
        <v>-107</v>
      </c>
      <c r="CU183" s="1102">
        <v>-110</v>
      </c>
      <c r="CV183" s="1102">
        <v>-61</v>
      </c>
      <c r="CW183" s="923">
        <v>-32</v>
      </c>
      <c r="CX183" s="1102">
        <v>-175</v>
      </c>
      <c r="CY183" s="1102">
        <v>-140</v>
      </c>
      <c r="CZ183" s="1102">
        <v>-154</v>
      </c>
      <c r="DA183" s="923">
        <v>-113</v>
      </c>
      <c r="DB183" s="1102">
        <v>-147</v>
      </c>
      <c r="DC183" s="1102">
        <v>-131</v>
      </c>
      <c r="DD183" s="1102">
        <v>-104</v>
      </c>
      <c r="DE183" s="1102">
        <v>-129</v>
      </c>
      <c r="DF183" s="1100"/>
      <c r="DG183" s="1362"/>
      <c r="DH183" s="1362"/>
      <c r="DI183" s="1099"/>
    </row>
    <row r="184" spans="1:113" s="17" customFormat="1" hidden="1" outlineLevel="1">
      <c r="A184" s="136" t="s">
        <v>83</v>
      </c>
      <c r="B184" s="182"/>
      <c r="C184" s="183"/>
      <c r="D184" s="183"/>
      <c r="E184" s="184"/>
      <c r="F184" s="182"/>
      <c r="G184" s="183"/>
      <c r="H184" s="183"/>
      <c r="I184" s="150"/>
      <c r="J184" s="149"/>
      <c r="K184" s="149"/>
      <c r="L184" s="149"/>
      <c r="M184" s="149"/>
      <c r="N184" s="148"/>
      <c r="O184" s="149"/>
      <c r="P184" s="149"/>
      <c r="Q184" s="150"/>
      <c r="R184" s="149"/>
      <c r="S184" s="149"/>
      <c r="T184" s="149"/>
      <c r="U184" s="149"/>
      <c r="V184" s="148"/>
      <c r="W184" s="149"/>
      <c r="X184" s="149"/>
      <c r="Y184" s="150"/>
      <c r="Z184" s="149"/>
      <c r="AA184" s="149"/>
      <c r="AB184" s="149"/>
      <c r="AC184" s="149"/>
      <c r="AD184" s="148"/>
      <c r="AE184" s="149"/>
      <c r="AF184" s="149"/>
      <c r="AG184" s="150"/>
      <c r="AH184" s="149"/>
      <c r="AI184" s="149"/>
      <c r="AJ184" s="149"/>
      <c r="AK184" s="149"/>
      <c r="AL184" s="148"/>
      <c r="AM184" s="149"/>
      <c r="AN184" s="149"/>
      <c r="AO184" s="150"/>
      <c r="AP184" s="149"/>
      <c r="AQ184" s="149"/>
      <c r="AR184" s="149"/>
      <c r="AS184" s="149"/>
      <c r="AT184" s="148"/>
      <c r="AU184" s="149"/>
      <c r="AV184" s="149"/>
      <c r="AW184" s="150"/>
      <c r="AX184" s="149"/>
      <c r="AY184" s="149"/>
      <c r="AZ184" s="149"/>
      <c r="BA184" s="149"/>
      <c r="BB184" s="148"/>
      <c r="BC184" s="149"/>
      <c r="BD184" s="149"/>
      <c r="BE184" s="150"/>
      <c r="BF184" s="149"/>
      <c r="BG184" s="149"/>
      <c r="BH184" s="149"/>
      <c r="BI184" s="149"/>
      <c r="BJ184" s="148"/>
      <c r="BK184" s="149"/>
      <c r="BL184" s="149"/>
      <c r="BM184" s="150"/>
      <c r="BN184" s="149"/>
      <c r="BO184" s="149"/>
      <c r="BP184" s="149"/>
      <c r="BQ184" s="149"/>
      <c r="BR184" s="148"/>
      <c r="BS184" s="149"/>
      <c r="BT184" s="149"/>
      <c r="BU184" s="150"/>
      <c r="BV184" s="149"/>
      <c r="BW184" s="149"/>
      <c r="BX184" s="149"/>
      <c r="BY184" s="149"/>
      <c r="BZ184" s="148"/>
      <c r="CA184" s="149"/>
      <c r="CB184" s="149"/>
      <c r="CC184" s="150"/>
      <c r="CD184" s="151">
        <f t="shared" ref="CD184:CK184" si="98">SUM(CD179:CD183)</f>
        <v>17267</v>
      </c>
      <c r="CE184" s="151">
        <f t="shared" si="98"/>
        <v>19221</v>
      </c>
      <c r="CF184" s="151">
        <f t="shared" si="98"/>
        <v>19316</v>
      </c>
      <c r="CG184" s="151">
        <f t="shared" si="98"/>
        <v>19374</v>
      </c>
      <c r="CH184" s="152">
        <f t="shared" si="98"/>
        <v>21675</v>
      </c>
      <c r="CI184" s="151">
        <f t="shared" si="98"/>
        <v>22202</v>
      </c>
      <c r="CJ184" s="151">
        <f t="shared" si="98"/>
        <v>21151</v>
      </c>
      <c r="CK184" s="337">
        <f t="shared" si="98"/>
        <v>21927</v>
      </c>
      <c r="CL184" s="1103">
        <v>24827</v>
      </c>
      <c r="CM184" s="1103">
        <v>23263</v>
      </c>
      <c r="CN184" s="1103">
        <v>21379</v>
      </c>
      <c r="CO184" s="921">
        <v>21101</v>
      </c>
      <c r="CP184" s="1103">
        <v>21008</v>
      </c>
      <c r="CQ184" s="1103">
        <v>21135</v>
      </c>
      <c r="CR184" s="1103">
        <v>19433</v>
      </c>
      <c r="CS184" s="921">
        <v>19714</v>
      </c>
      <c r="CT184" s="1103">
        <f t="shared" ref="CT184:DC184" si="99">SUM(CT179:CT183)</f>
        <v>22653</v>
      </c>
      <c r="CU184" s="1103">
        <f t="shared" si="99"/>
        <v>23450</v>
      </c>
      <c r="CV184" s="1103">
        <f t="shared" si="99"/>
        <v>23395</v>
      </c>
      <c r="CW184" s="921">
        <f t="shared" si="99"/>
        <v>24375</v>
      </c>
      <c r="CX184" s="1103">
        <f t="shared" si="99"/>
        <v>24493</v>
      </c>
      <c r="CY184" s="1103">
        <f t="shared" si="99"/>
        <v>25847</v>
      </c>
      <c r="CZ184" s="1103">
        <f t="shared" si="99"/>
        <v>23456</v>
      </c>
      <c r="DA184" s="921">
        <f t="shared" si="99"/>
        <v>23206</v>
      </c>
      <c r="DB184" s="1103">
        <f t="shared" si="99"/>
        <v>23950</v>
      </c>
      <c r="DC184" s="1103">
        <f t="shared" si="99"/>
        <v>25207</v>
      </c>
      <c r="DD184" s="1103">
        <f>SUM(DD179:DD183)</f>
        <v>26038</v>
      </c>
      <c r="DE184" s="1103">
        <f>SUM(DE179:DE183)</f>
        <v>27617</v>
      </c>
      <c r="DF184" s="1099"/>
      <c r="DG184" s="1363"/>
      <c r="DH184" s="1363"/>
      <c r="DI184" s="1103"/>
    </row>
    <row r="185" spans="1:113" collapsed="1">
      <c r="A185" s="463" t="s">
        <v>93</v>
      </c>
      <c r="B185" s="185"/>
      <c r="C185" s="186"/>
      <c r="D185" s="186"/>
      <c r="E185" s="187"/>
      <c r="F185" s="185"/>
      <c r="G185" s="186"/>
      <c r="H185" s="135"/>
      <c r="I185" s="136"/>
      <c r="J185" s="135"/>
      <c r="K185" s="135"/>
      <c r="L185" s="135"/>
      <c r="M185" s="135"/>
      <c r="N185" s="137"/>
      <c r="O185" s="135"/>
      <c r="P185" s="135"/>
      <c r="Q185" s="136"/>
      <c r="R185" s="135"/>
      <c r="S185" s="135"/>
      <c r="T185" s="135"/>
      <c r="U185" s="135"/>
      <c r="V185" s="137"/>
      <c r="W185" s="135"/>
      <c r="X185" s="135"/>
      <c r="Y185" s="136"/>
      <c r="Z185" s="135"/>
      <c r="AA185" s="135"/>
      <c r="AB185" s="135"/>
      <c r="AC185" s="135"/>
      <c r="AD185" s="137"/>
      <c r="AE185" s="135"/>
      <c r="AF185" s="135"/>
      <c r="AG185" s="136"/>
      <c r="AH185" s="135"/>
      <c r="AI185" s="135"/>
      <c r="AJ185" s="135"/>
      <c r="AK185" s="135"/>
      <c r="AL185" s="137"/>
      <c r="AM185" s="135"/>
      <c r="AN185" s="135"/>
      <c r="AO185" s="136"/>
      <c r="AP185" s="135"/>
      <c r="AQ185" s="135"/>
      <c r="AR185" s="135"/>
      <c r="AS185" s="135"/>
      <c r="AT185" s="137"/>
      <c r="AU185" s="135"/>
      <c r="AV185" s="135"/>
      <c r="AW185" s="136"/>
      <c r="AX185" s="135"/>
      <c r="AY185" s="135"/>
      <c r="AZ185" s="135"/>
      <c r="BA185" s="135"/>
      <c r="BB185" s="137"/>
      <c r="BC185" s="135"/>
      <c r="BD185" s="135"/>
      <c r="BE185" s="136"/>
      <c r="BF185" s="135"/>
      <c r="BG185" s="135"/>
      <c r="BH185" s="135"/>
      <c r="BI185" s="135"/>
      <c r="BJ185" s="137"/>
      <c r="BK185" s="135"/>
      <c r="BL185" s="135"/>
      <c r="BM185" s="136"/>
      <c r="BN185" s="135"/>
      <c r="BO185" s="135"/>
      <c r="BP185" s="135"/>
      <c r="BQ185" s="135"/>
      <c r="BR185" s="137"/>
      <c r="BS185" s="135"/>
      <c r="BT185" s="135"/>
      <c r="BU185" s="136"/>
      <c r="BV185" s="135"/>
      <c r="BW185" s="135"/>
      <c r="BX185" s="135"/>
      <c r="BY185" s="135"/>
      <c r="BZ185" s="137"/>
      <c r="CA185" s="135"/>
      <c r="CB185" s="135"/>
      <c r="CC185" s="136"/>
      <c r="CD185" s="135"/>
      <c r="CE185" s="135"/>
      <c r="CF185" s="135"/>
      <c r="CG185" s="135"/>
      <c r="CH185" s="137"/>
      <c r="CI185" s="135"/>
      <c r="CJ185" s="13"/>
      <c r="CK185" s="14"/>
      <c r="CL185" s="137"/>
      <c r="CM185" s="135"/>
      <c r="CN185" s="13"/>
      <c r="CO185" s="14"/>
      <c r="CP185" s="135"/>
      <c r="CQ185" s="720"/>
      <c r="CR185" s="13"/>
      <c r="CS185" s="786"/>
      <c r="CT185" s="768"/>
      <c r="CU185" s="768"/>
      <c r="CV185" s="768"/>
      <c r="CW185" s="471"/>
      <c r="CX185" s="768"/>
      <c r="CY185" s="768"/>
      <c r="CZ185" s="534"/>
      <c r="DA185" s="1185"/>
      <c r="DB185" s="768"/>
      <c r="DC185" s="768"/>
      <c r="DD185" s="534"/>
      <c r="DE185" s="534"/>
      <c r="DF185" s="1103"/>
      <c r="DG185" s="1367"/>
      <c r="DH185" s="1367"/>
      <c r="DI185" s="534"/>
    </row>
    <row r="186" spans="1:113" s="1126" customFormat="1">
      <c r="A186" s="1284"/>
      <c r="B186" s="1285"/>
      <c r="C186" s="1285"/>
      <c r="D186" s="1285"/>
      <c r="E186" s="1286"/>
      <c r="F186" s="1285"/>
      <c r="G186" s="1285"/>
      <c r="H186" s="1097"/>
      <c r="I186" s="888"/>
      <c r="J186" s="1097"/>
      <c r="K186" s="1097"/>
      <c r="L186" s="1097"/>
      <c r="M186" s="1097"/>
      <c r="N186" s="1097"/>
      <c r="O186" s="1097"/>
      <c r="P186" s="1097"/>
      <c r="Q186" s="888"/>
      <c r="R186" s="1097"/>
      <c r="S186" s="1097"/>
      <c r="T186" s="1097"/>
      <c r="U186" s="1097"/>
      <c r="V186" s="1097"/>
      <c r="W186" s="1097"/>
      <c r="X186" s="1097"/>
      <c r="Y186" s="888"/>
      <c r="Z186" s="1097"/>
      <c r="AA186" s="1097"/>
      <c r="AB186" s="1097"/>
      <c r="AC186" s="1097"/>
      <c r="AD186" s="1097"/>
      <c r="AE186" s="1097"/>
      <c r="AF186" s="1097"/>
      <c r="AG186" s="888"/>
      <c r="AH186" s="1097"/>
      <c r="AI186" s="1097"/>
      <c r="AJ186" s="1097"/>
      <c r="AK186" s="1097"/>
      <c r="AL186" s="1097"/>
      <c r="AM186" s="1097"/>
      <c r="AN186" s="1097"/>
      <c r="AO186" s="888"/>
      <c r="AP186" s="1097"/>
      <c r="AQ186" s="1097"/>
      <c r="AR186" s="1097"/>
      <c r="AS186" s="1097"/>
      <c r="AT186" s="1097"/>
      <c r="AU186" s="1097"/>
      <c r="AV186" s="1097"/>
      <c r="AW186" s="888"/>
      <c r="AX186" s="1097"/>
      <c r="AY186" s="1097"/>
      <c r="AZ186" s="1097"/>
      <c r="BA186" s="1097"/>
      <c r="BB186" s="1097"/>
      <c r="BC186" s="1097"/>
      <c r="BD186" s="1097"/>
      <c r="BE186" s="888"/>
      <c r="BF186" s="1097"/>
      <c r="BG186" s="1097"/>
      <c r="BH186" s="1097"/>
      <c r="BI186" s="1097"/>
      <c r="BJ186" s="1097"/>
      <c r="BK186" s="1097"/>
      <c r="BL186" s="1097"/>
      <c r="BM186" s="888"/>
      <c r="BN186" s="1097"/>
      <c r="BO186" s="1097"/>
      <c r="BP186" s="1097"/>
      <c r="BQ186" s="1097"/>
      <c r="BR186" s="1097"/>
      <c r="BS186" s="1097"/>
      <c r="BT186" s="1097"/>
      <c r="BU186" s="888"/>
      <c r="BV186" s="1097"/>
      <c r="BW186" s="1097"/>
      <c r="BX186" s="1097"/>
      <c r="BY186" s="1097"/>
      <c r="BZ186" s="1097"/>
      <c r="CA186" s="1097"/>
      <c r="CB186" s="1097"/>
      <c r="CC186" s="888"/>
      <c r="CD186" s="1097"/>
      <c r="CE186" s="1097"/>
      <c r="CF186" s="1097"/>
      <c r="CG186" s="1097"/>
      <c r="CH186" s="1097"/>
      <c r="CI186" s="1097"/>
      <c r="CL186" s="1097"/>
      <c r="CM186" s="1097"/>
      <c r="CO186" s="1186"/>
      <c r="CP186" s="1097"/>
      <c r="CQ186" s="1104"/>
      <c r="CS186" s="786"/>
      <c r="CT186" s="1097"/>
      <c r="CU186" s="1111"/>
      <c r="CV186" s="1111"/>
      <c r="CW186" s="786"/>
      <c r="CX186" s="1097"/>
      <c r="CY186" s="1097"/>
      <c r="CZ186" s="1111"/>
      <c r="DA186" s="907"/>
      <c r="DB186" s="1097"/>
      <c r="DC186" s="1097"/>
      <c r="DD186" s="1111"/>
      <c r="DE186" s="1111"/>
      <c r="DG186" s="1372"/>
      <c r="DH186" s="1372"/>
      <c r="DI186" s="1104"/>
    </row>
    <row r="187" spans="1:113" s="102" customFormat="1" ht="13.5" customHeight="1">
      <c r="A187" s="368" t="s">
        <v>84</v>
      </c>
      <c r="B187" s="369"/>
      <c r="C187" s="369"/>
      <c r="D187" s="369"/>
      <c r="E187" s="370"/>
      <c r="F187" s="369"/>
      <c r="G187" s="369"/>
      <c r="H187" s="369"/>
      <c r="I187" s="370"/>
      <c r="J187" s="369"/>
      <c r="K187" s="369"/>
      <c r="L187" s="369"/>
      <c r="M187" s="370"/>
      <c r="N187" s="369"/>
      <c r="O187" s="369"/>
      <c r="P187" s="369"/>
      <c r="Q187" s="370"/>
      <c r="R187" s="369"/>
      <c r="S187" s="369"/>
      <c r="T187" s="369"/>
      <c r="U187" s="370"/>
      <c r="V187" s="369"/>
      <c r="W187" s="369"/>
      <c r="X187" s="369"/>
      <c r="Y187" s="370"/>
      <c r="Z187" s="369"/>
      <c r="AA187" s="369"/>
      <c r="AB187" s="369"/>
      <c r="AC187" s="370"/>
      <c r="AD187" s="369"/>
      <c r="AE187" s="369"/>
      <c r="AF187" s="369"/>
      <c r="AG187" s="370"/>
      <c r="AH187" s="369"/>
      <c r="AI187" s="369"/>
      <c r="AJ187" s="369"/>
      <c r="AK187" s="370"/>
      <c r="AL187" s="369"/>
      <c r="AM187" s="369"/>
      <c r="AN187" s="369"/>
      <c r="AO187" s="370"/>
      <c r="AP187" s="369"/>
      <c r="AQ187" s="369"/>
      <c r="AR187" s="369"/>
      <c r="AS187" s="370"/>
      <c r="AT187" s="369"/>
      <c r="AU187" s="369"/>
      <c r="AV187" s="369"/>
      <c r="AW187" s="370"/>
      <c r="AX187" s="369"/>
      <c r="AY187" s="369"/>
      <c r="AZ187" s="369"/>
      <c r="BA187" s="370"/>
      <c r="BB187" s="369"/>
      <c r="BC187" s="369"/>
      <c r="BD187" s="369"/>
      <c r="BE187" s="370"/>
      <c r="BF187" s="369"/>
      <c r="BG187" s="369"/>
      <c r="BH187" s="369"/>
      <c r="BI187" s="370"/>
      <c r="BJ187" s="369"/>
      <c r="BK187" s="369"/>
      <c r="BL187" s="369"/>
      <c r="BM187" s="370"/>
      <c r="BN187" s="369"/>
      <c r="BO187" s="369"/>
      <c r="BP187" s="369"/>
      <c r="BQ187" s="370"/>
      <c r="BR187" s="369"/>
      <c r="BS187" s="369"/>
      <c r="BT187" s="369"/>
      <c r="BU187" s="370"/>
      <c r="BV187" s="369"/>
      <c r="BW187" s="369"/>
      <c r="BX187" s="369"/>
      <c r="BY187" s="370"/>
      <c r="BZ187" s="369"/>
      <c r="CA187" s="369"/>
      <c r="CB187" s="369"/>
      <c r="CC187" s="370"/>
      <c r="CD187" s="371"/>
      <c r="CE187" s="369"/>
      <c r="CF187" s="369"/>
      <c r="CG187" s="369"/>
      <c r="CH187" s="371"/>
      <c r="CI187" s="519"/>
      <c r="CJ187" s="519"/>
      <c r="CK187" s="519"/>
      <c r="CL187" s="371"/>
      <c r="CM187" s="519"/>
      <c r="CN187" s="519"/>
      <c r="CO187" s="784"/>
      <c r="CP187" s="371"/>
      <c r="CQ187" s="721"/>
      <c r="CR187" s="519"/>
      <c r="CS187" s="784"/>
      <c r="CT187" s="896"/>
      <c r="CU187" s="957"/>
      <c r="CV187" s="1106"/>
      <c r="CW187" s="784"/>
      <c r="CX187" s="1106"/>
      <c r="CY187" s="1106"/>
      <c r="CZ187" s="1105"/>
      <c r="DA187" s="784"/>
      <c r="DB187" s="1106"/>
      <c r="DC187" s="1106"/>
      <c r="DD187" s="1105"/>
      <c r="DE187" s="1105"/>
      <c r="DF187" s="1104"/>
      <c r="DG187" s="1383"/>
      <c r="DH187" s="1383"/>
      <c r="DI187" s="1111"/>
    </row>
    <row r="188" spans="1:113" hidden="1" outlineLevel="1">
      <c r="A188" s="372" t="s">
        <v>27</v>
      </c>
      <c r="B188" s="373"/>
      <c r="C188" s="373"/>
      <c r="D188" s="373"/>
      <c r="E188" s="374"/>
      <c r="F188" s="373"/>
      <c r="G188" s="373"/>
      <c r="H188" s="373"/>
      <c r="I188" s="374"/>
      <c r="J188" s="373"/>
      <c r="K188" s="373"/>
      <c r="L188" s="373"/>
      <c r="M188" s="374"/>
      <c r="N188" s="373"/>
      <c r="O188" s="373"/>
      <c r="P188" s="373"/>
      <c r="Q188" s="374"/>
      <c r="R188" s="373"/>
      <c r="S188" s="373"/>
      <c r="T188" s="373"/>
      <c r="U188" s="374"/>
      <c r="V188" s="373"/>
      <c r="W188" s="373"/>
      <c r="X188" s="373"/>
      <c r="Y188" s="374"/>
      <c r="Z188" s="373"/>
      <c r="AA188" s="373"/>
      <c r="AB188" s="373"/>
      <c r="AC188" s="374"/>
      <c r="AD188" s="373"/>
      <c r="AE188" s="373"/>
      <c r="AF188" s="373"/>
      <c r="AG188" s="374"/>
      <c r="AH188" s="373"/>
      <c r="AI188" s="373"/>
      <c r="AJ188" s="373"/>
      <c r="AK188" s="374"/>
      <c r="AL188" s="373"/>
      <c r="AM188" s="373"/>
      <c r="AN188" s="373"/>
      <c r="AO188" s="374"/>
      <c r="AP188" s="373"/>
      <c r="AQ188" s="373"/>
      <c r="AR188" s="373"/>
      <c r="AS188" s="374"/>
      <c r="AT188" s="373"/>
      <c r="AU188" s="373"/>
      <c r="AV188" s="373"/>
      <c r="AW188" s="374"/>
      <c r="AX188" s="373"/>
      <c r="AY188" s="373"/>
      <c r="AZ188" s="373"/>
      <c r="BA188" s="374"/>
      <c r="BB188" s="373"/>
      <c r="BC188" s="373"/>
      <c r="BD188" s="373"/>
      <c r="BE188" s="374"/>
      <c r="BF188" s="373" t="s">
        <v>85</v>
      </c>
      <c r="BG188" s="373"/>
      <c r="BH188" s="373"/>
      <c r="BI188" s="374"/>
      <c r="BJ188" s="373" t="s">
        <v>86</v>
      </c>
      <c r="BK188" s="373"/>
      <c r="BL188" s="373"/>
      <c r="BM188" s="374"/>
      <c r="BN188" s="373"/>
      <c r="BO188" s="373"/>
      <c r="BP188" s="373"/>
      <c r="BQ188" s="374"/>
      <c r="BR188" s="373"/>
      <c r="BS188" s="373"/>
      <c r="BT188" s="373"/>
      <c r="BU188" s="374"/>
      <c r="BV188" s="373"/>
      <c r="BW188" s="373"/>
      <c r="BX188" s="373"/>
      <c r="BY188" s="374"/>
      <c r="BZ188" s="373"/>
      <c r="CA188" s="373"/>
      <c r="CB188" s="373"/>
      <c r="CC188" s="374"/>
      <c r="CD188" s="375"/>
      <c r="CE188" s="373"/>
      <c r="CF188" s="373"/>
      <c r="CG188" s="373"/>
      <c r="CH188" s="375"/>
      <c r="CI188" s="373"/>
      <c r="CJ188" s="373"/>
      <c r="CK188" s="373"/>
      <c r="CL188" s="375"/>
      <c r="CM188" s="373"/>
      <c r="CN188" s="373"/>
      <c r="CO188" s="785"/>
      <c r="CP188" s="375"/>
      <c r="CQ188" s="722"/>
      <c r="CR188" s="373"/>
      <c r="CS188" s="785"/>
      <c r="CT188" s="900"/>
      <c r="CU188" s="961"/>
      <c r="CV188" s="1109"/>
      <c r="CW188" s="785"/>
      <c r="CX188" s="1109"/>
      <c r="CY188" s="1109"/>
      <c r="CZ188" s="1107"/>
      <c r="DA188" s="785"/>
      <c r="DB188" s="1109"/>
      <c r="DC188" s="1109"/>
      <c r="DD188" s="1107"/>
      <c r="DE188" s="1107"/>
      <c r="DF188" s="1111"/>
      <c r="DG188" s="1384"/>
      <c r="DH188" s="1384"/>
      <c r="DI188" s="1105"/>
    </row>
    <row r="189" spans="1:113" hidden="1" outlineLevel="1">
      <c r="A189" s="376"/>
      <c r="B189" s="377">
        <v>1990</v>
      </c>
      <c r="C189" s="378"/>
      <c r="D189" s="378"/>
      <c r="E189" s="376"/>
      <c r="F189" s="377">
        <v>1991</v>
      </c>
      <c r="G189" s="378"/>
      <c r="H189" s="378"/>
      <c r="I189" s="376"/>
      <c r="J189" s="378">
        <v>1992</v>
      </c>
      <c r="K189" s="378"/>
      <c r="L189" s="378"/>
      <c r="M189" s="378"/>
      <c r="N189" s="377">
        <v>1993</v>
      </c>
      <c r="O189" s="378"/>
      <c r="P189" s="378"/>
      <c r="Q189" s="376"/>
      <c r="R189" s="378">
        <v>1994</v>
      </c>
      <c r="S189" s="378"/>
      <c r="T189" s="378"/>
      <c r="U189" s="378"/>
      <c r="V189" s="377">
        <v>1995</v>
      </c>
      <c r="W189" s="378"/>
      <c r="X189" s="378"/>
      <c r="Y189" s="376"/>
      <c r="Z189" s="378">
        <v>1996</v>
      </c>
      <c r="AA189" s="378"/>
      <c r="AB189" s="378"/>
      <c r="AC189" s="378"/>
      <c r="AD189" s="377">
        <v>1997</v>
      </c>
      <c r="AE189" s="378"/>
      <c r="AF189" s="378"/>
      <c r="AG189" s="376"/>
      <c r="AH189" s="378">
        <v>1998</v>
      </c>
      <c r="AI189" s="378"/>
      <c r="AJ189" s="378"/>
      <c r="AK189" s="378"/>
      <c r="AL189" s="377">
        <v>1999</v>
      </c>
      <c r="AM189" s="378"/>
      <c r="AN189" s="378"/>
      <c r="AO189" s="376"/>
      <c r="AP189" s="378">
        <v>2000</v>
      </c>
      <c r="AQ189" s="378"/>
      <c r="AR189" s="378"/>
      <c r="AS189" s="378"/>
      <c r="AT189" s="377">
        <v>2001</v>
      </c>
      <c r="AU189" s="378"/>
      <c r="AV189" s="378"/>
      <c r="AW189" s="376"/>
      <c r="AX189" s="378">
        <v>2002</v>
      </c>
      <c r="AY189" s="378"/>
      <c r="AZ189" s="378"/>
      <c r="BA189" s="379"/>
      <c r="BB189" s="377">
        <v>2003</v>
      </c>
      <c r="BC189" s="378"/>
      <c r="BD189" s="378"/>
      <c r="BE189" s="380"/>
      <c r="BF189" s="378">
        <v>2004</v>
      </c>
      <c r="BG189" s="379"/>
      <c r="BH189" s="379"/>
      <c r="BI189" s="379"/>
      <c r="BJ189" s="377">
        <v>2005</v>
      </c>
      <c r="BK189" s="378"/>
      <c r="BL189" s="378"/>
      <c r="BM189" s="376"/>
      <c r="BN189" s="378">
        <v>2006</v>
      </c>
      <c r="BO189" s="378"/>
      <c r="BP189" s="378"/>
      <c r="BQ189" s="378"/>
      <c r="BR189" s="377">
        <v>2007</v>
      </c>
      <c r="BS189" s="378"/>
      <c r="BT189" s="378"/>
      <c r="BU189" s="376"/>
      <c r="BV189" s="378">
        <v>2008</v>
      </c>
      <c r="BW189" s="378"/>
      <c r="BX189" s="378"/>
      <c r="BY189" s="378"/>
      <c r="BZ189" s="377">
        <v>2009</v>
      </c>
      <c r="CA189" s="378"/>
      <c r="CB189" s="378"/>
      <c r="CC189" s="376"/>
      <c r="CD189" s="728">
        <v>2010</v>
      </c>
      <c r="CE189" s="728"/>
      <c r="CF189" s="728"/>
      <c r="CG189" s="728"/>
      <c r="CH189" s="767">
        <v>2011</v>
      </c>
      <c r="CI189" s="728"/>
      <c r="CK189" s="7"/>
      <c r="CL189" s="7"/>
      <c r="CS189" s="1163"/>
      <c r="CW189" s="1163"/>
      <c r="DF189" s="1316"/>
      <c r="DI189" s="1107"/>
    </row>
    <row r="190" spans="1:113" hidden="1" outlineLevel="1">
      <c r="A190" s="381" t="s">
        <v>30</v>
      </c>
      <c r="B190" s="382" t="s">
        <v>31</v>
      </c>
      <c r="C190" s="383" t="s">
        <v>32</v>
      </c>
      <c r="D190" s="383" t="s">
        <v>33</v>
      </c>
      <c r="E190" s="384" t="s">
        <v>34</v>
      </c>
      <c r="F190" s="382" t="s">
        <v>31</v>
      </c>
      <c r="G190" s="383" t="s">
        <v>32</v>
      </c>
      <c r="H190" s="383" t="s">
        <v>33</v>
      </c>
      <c r="I190" s="384" t="s">
        <v>34</v>
      </c>
      <c r="J190" s="383" t="s">
        <v>31</v>
      </c>
      <c r="K190" s="383" t="s">
        <v>32</v>
      </c>
      <c r="L190" s="383" t="s">
        <v>33</v>
      </c>
      <c r="M190" s="383" t="s">
        <v>34</v>
      </c>
      <c r="N190" s="382" t="s">
        <v>31</v>
      </c>
      <c r="O190" s="383" t="s">
        <v>32</v>
      </c>
      <c r="P190" s="383" t="s">
        <v>33</v>
      </c>
      <c r="Q190" s="384" t="s">
        <v>34</v>
      </c>
      <c r="R190" s="383" t="s">
        <v>31</v>
      </c>
      <c r="S190" s="383" t="s">
        <v>32</v>
      </c>
      <c r="T190" s="383" t="s">
        <v>33</v>
      </c>
      <c r="U190" s="383" t="s">
        <v>34</v>
      </c>
      <c r="V190" s="382" t="s">
        <v>31</v>
      </c>
      <c r="W190" s="383" t="s">
        <v>32</v>
      </c>
      <c r="X190" s="383" t="s">
        <v>33</v>
      </c>
      <c r="Y190" s="384" t="s">
        <v>34</v>
      </c>
      <c r="Z190" s="383" t="s">
        <v>31</v>
      </c>
      <c r="AA190" s="383" t="s">
        <v>32</v>
      </c>
      <c r="AB190" s="383" t="s">
        <v>33</v>
      </c>
      <c r="AC190" s="383" t="s">
        <v>34</v>
      </c>
      <c r="AD190" s="382" t="s">
        <v>31</v>
      </c>
      <c r="AE190" s="383" t="s">
        <v>32</v>
      </c>
      <c r="AF190" s="383" t="s">
        <v>33</v>
      </c>
      <c r="AG190" s="384" t="s">
        <v>34</v>
      </c>
      <c r="AH190" s="383" t="s">
        <v>31</v>
      </c>
      <c r="AI190" s="383" t="s">
        <v>32</v>
      </c>
      <c r="AJ190" s="383" t="s">
        <v>33</v>
      </c>
      <c r="AK190" s="383" t="s">
        <v>34</v>
      </c>
      <c r="AL190" s="382" t="s">
        <v>31</v>
      </c>
      <c r="AM190" s="383" t="s">
        <v>32</v>
      </c>
      <c r="AN190" s="383" t="s">
        <v>33</v>
      </c>
      <c r="AO190" s="384" t="s">
        <v>34</v>
      </c>
      <c r="AP190" s="383" t="s">
        <v>31</v>
      </c>
      <c r="AQ190" s="383" t="s">
        <v>32</v>
      </c>
      <c r="AR190" s="383" t="s">
        <v>33</v>
      </c>
      <c r="AS190" s="383" t="s">
        <v>34</v>
      </c>
      <c r="AT190" s="382" t="s">
        <v>31</v>
      </c>
      <c r="AU190" s="383" t="s">
        <v>32</v>
      </c>
      <c r="AV190" s="383" t="s">
        <v>33</v>
      </c>
      <c r="AW190" s="384" t="s">
        <v>34</v>
      </c>
      <c r="AX190" s="383" t="s">
        <v>31</v>
      </c>
      <c r="AY190" s="383" t="s">
        <v>32</v>
      </c>
      <c r="AZ190" s="383" t="s">
        <v>33</v>
      </c>
      <c r="BA190" s="383" t="s">
        <v>34</v>
      </c>
      <c r="BB190" s="382" t="s">
        <v>31</v>
      </c>
      <c r="BC190" s="383" t="s">
        <v>32</v>
      </c>
      <c r="BD190" s="383" t="s">
        <v>33</v>
      </c>
      <c r="BE190" s="384" t="s">
        <v>34</v>
      </c>
      <c r="BF190" s="383" t="s">
        <v>31</v>
      </c>
      <c r="BG190" s="383" t="s">
        <v>32</v>
      </c>
      <c r="BH190" s="383" t="s">
        <v>33</v>
      </c>
      <c r="BI190" s="383" t="s">
        <v>34</v>
      </c>
      <c r="BJ190" s="382" t="s">
        <v>31</v>
      </c>
      <c r="BK190" s="383" t="s">
        <v>32</v>
      </c>
      <c r="BL190" s="383" t="s">
        <v>33</v>
      </c>
      <c r="BM190" s="384" t="s">
        <v>34</v>
      </c>
      <c r="BN190" s="383" t="s">
        <v>31</v>
      </c>
      <c r="BO190" s="383" t="s">
        <v>32</v>
      </c>
      <c r="BP190" s="383" t="s">
        <v>33</v>
      </c>
      <c r="BQ190" s="383" t="s">
        <v>34</v>
      </c>
      <c r="BR190" s="382" t="s">
        <v>31</v>
      </c>
      <c r="BS190" s="383" t="s">
        <v>32</v>
      </c>
      <c r="BT190" s="383" t="s">
        <v>33</v>
      </c>
      <c r="BU190" s="384" t="s">
        <v>34</v>
      </c>
      <c r="BV190" s="383" t="s">
        <v>31</v>
      </c>
      <c r="BW190" s="383" t="s">
        <v>32</v>
      </c>
      <c r="BX190" s="383" t="s">
        <v>33</v>
      </c>
      <c r="BY190" s="383" t="s">
        <v>34</v>
      </c>
      <c r="BZ190" s="382" t="s">
        <v>31</v>
      </c>
      <c r="CA190" s="383" t="s">
        <v>32</v>
      </c>
      <c r="CB190" s="383" t="s">
        <v>33</v>
      </c>
      <c r="CC190" s="384" t="s">
        <v>34</v>
      </c>
      <c r="CD190" s="578" t="s">
        <v>31</v>
      </c>
      <c r="CE190" s="577" t="s">
        <v>32</v>
      </c>
      <c r="CF190" s="579" t="s">
        <v>33</v>
      </c>
      <c r="CG190" s="580" t="s">
        <v>34</v>
      </c>
      <c r="CH190" s="578" t="s">
        <v>31</v>
      </c>
      <c r="CI190" s="577" t="s">
        <v>32</v>
      </c>
      <c r="CK190" s="7"/>
      <c r="CL190" s="7"/>
      <c r="CS190" s="1163"/>
      <c r="CW190" s="1163"/>
      <c r="DF190" s="1317"/>
    </row>
    <row r="191" spans="1:113" hidden="1" outlineLevel="1">
      <c r="A191" s="385" t="s">
        <v>35</v>
      </c>
      <c r="B191" s="386"/>
      <c r="C191" s="387"/>
      <c r="D191" s="378"/>
      <c r="E191" s="376"/>
      <c r="F191" s="388"/>
      <c r="G191" s="389"/>
      <c r="H191" s="389"/>
      <c r="I191" s="390"/>
      <c r="J191" s="378"/>
      <c r="K191" s="389"/>
      <c r="L191" s="389"/>
      <c r="M191" s="378"/>
      <c r="N191" s="388"/>
      <c r="O191" s="389"/>
      <c r="P191" s="389"/>
      <c r="Q191" s="390"/>
      <c r="R191" s="391"/>
      <c r="S191" s="391"/>
      <c r="T191" s="391"/>
      <c r="U191" s="391"/>
      <c r="V191" s="388"/>
      <c r="W191" s="389"/>
      <c r="X191" s="389"/>
      <c r="Y191" s="390"/>
      <c r="Z191" s="391"/>
      <c r="AA191" s="391"/>
      <c r="AB191" s="391"/>
      <c r="AC191" s="391"/>
      <c r="AD191" s="388"/>
      <c r="AE191" s="389"/>
      <c r="AF191" s="389"/>
      <c r="AG191" s="390"/>
      <c r="AH191" s="391"/>
      <c r="AI191" s="391"/>
      <c r="AJ191" s="391"/>
      <c r="AK191" s="391"/>
      <c r="AL191" s="388"/>
      <c r="AM191" s="389"/>
      <c r="AN191" s="389"/>
      <c r="AO191" s="390"/>
      <c r="AP191" s="391"/>
      <c r="AQ191" s="391"/>
      <c r="AR191" s="391"/>
      <c r="AS191" s="391"/>
      <c r="AT191" s="388"/>
      <c r="AU191" s="389"/>
      <c r="AV191" s="389"/>
      <c r="AW191" s="390"/>
      <c r="AX191" s="389"/>
      <c r="AY191" s="391"/>
      <c r="AZ191" s="391"/>
      <c r="BA191" s="391"/>
      <c r="BB191" s="386"/>
      <c r="BC191" s="387"/>
      <c r="BD191" s="387"/>
      <c r="BE191" s="392"/>
      <c r="BF191" s="387"/>
      <c r="BG191" s="387"/>
      <c r="BH191" s="387"/>
      <c r="BI191" s="387"/>
      <c r="BJ191" s="386"/>
      <c r="BK191" s="387"/>
      <c r="BL191" s="387"/>
      <c r="BM191" s="392"/>
      <c r="BN191" s="387"/>
      <c r="BO191" s="387"/>
      <c r="BP191" s="387"/>
      <c r="BQ191" s="387"/>
      <c r="BR191" s="386"/>
      <c r="BS191" s="387"/>
      <c r="BT191" s="387"/>
      <c r="BU191" s="392"/>
      <c r="BV191" s="387"/>
      <c r="BW191" s="387"/>
      <c r="BX191" s="387"/>
      <c r="BY191" s="387"/>
      <c r="BZ191" s="386"/>
      <c r="CA191" s="387"/>
      <c r="CB191" s="387"/>
      <c r="CC191" s="392"/>
      <c r="CD191" s="727"/>
      <c r="CE191" s="727"/>
      <c r="CF191" s="727"/>
      <c r="CG191" s="727"/>
      <c r="CH191" s="726"/>
      <c r="CI191" s="727"/>
      <c r="CK191" s="7"/>
      <c r="CL191" s="7"/>
      <c r="CS191" s="1164"/>
      <c r="CW191" s="1164"/>
      <c r="DF191" s="1126"/>
    </row>
    <row r="192" spans="1:113" hidden="1" outlineLevel="1">
      <c r="A192" s="393" t="s">
        <v>37</v>
      </c>
      <c r="B192" s="394">
        <v>1808</v>
      </c>
      <c r="C192" s="395">
        <v>1927</v>
      </c>
      <c r="D192" s="395">
        <v>1840</v>
      </c>
      <c r="E192" s="396">
        <v>1955</v>
      </c>
      <c r="F192" s="397">
        <v>1719</v>
      </c>
      <c r="G192" s="398">
        <v>1963</v>
      </c>
      <c r="H192" s="398">
        <v>1665</v>
      </c>
      <c r="I192" s="399">
        <v>2014</v>
      </c>
      <c r="J192" s="395">
        <v>1782</v>
      </c>
      <c r="K192" s="398">
        <v>1887</v>
      </c>
      <c r="L192" s="398">
        <v>1726</v>
      </c>
      <c r="M192" s="395">
        <v>2007</v>
      </c>
      <c r="N192" s="397">
        <v>1956</v>
      </c>
      <c r="O192" s="398">
        <v>2158</v>
      </c>
      <c r="P192" s="398">
        <v>2106</v>
      </c>
      <c r="Q192" s="399">
        <v>2334</v>
      </c>
      <c r="R192" s="398">
        <v>2258</v>
      </c>
      <c r="S192" s="398">
        <v>2454</v>
      </c>
      <c r="T192" s="398">
        <v>2508</v>
      </c>
      <c r="U192" s="398">
        <v>2669</v>
      </c>
      <c r="V192" s="397">
        <v>2721</v>
      </c>
      <c r="W192" s="398">
        <v>2972</v>
      </c>
      <c r="X192" s="398">
        <v>2670</v>
      </c>
      <c r="Y192" s="399">
        <v>2814</v>
      </c>
      <c r="Z192" s="398">
        <v>2630</v>
      </c>
      <c r="AA192" s="398">
        <v>2792</v>
      </c>
      <c r="AB192" s="398">
        <v>2635</v>
      </c>
      <c r="AC192" s="398">
        <v>3015</v>
      </c>
      <c r="AD192" s="397">
        <v>2809</v>
      </c>
      <c r="AE192" s="398">
        <v>3280</v>
      </c>
      <c r="AF192" s="398">
        <v>3182</v>
      </c>
      <c r="AG192" s="399">
        <v>3403</v>
      </c>
      <c r="AH192" s="398">
        <v>3384</v>
      </c>
      <c r="AI192" s="398">
        <v>3460</v>
      </c>
      <c r="AJ192" s="398">
        <v>3230</v>
      </c>
      <c r="AK192" s="398">
        <v>3466</v>
      </c>
      <c r="AL192" s="397">
        <v>2971</v>
      </c>
      <c r="AM192" s="398">
        <v>3422</v>
      </c>
      <c r="AN192" s="398">
        <v>3288</v>
      </c>
      <c r="AO192" s="399">
        <v>3521</v>
      </c>
      <c r="AP192" s="398">
        <v>3345</v>
      </c>
      <c r="AQ192" s="398">
        <v>3625</v>
      </c>
      <c r="AR192" s="398">
        <v>3643</v>
      </c>
      <c r="AS192" s="398">
        <v>4107</v>
      </c>
      <c r="AT192" s="397">
        <v>3928</v>
      </c>
      <c r="AU192" s="398">
        <v>4189</v>
      </c>
      <c r="AV192" s="398">
        <v>4324</v>
      </c>
      <c r="AW192" s="399">
        <v>4432</v>
      </c>
      <c r="AX192" s="398">
        <v>3785</v>
      </c>
      <c r="AY192" s="398">
        <v>4039</v>
      </c>
      <c r="AZ192" s="398">
        <v>3963</v>
      </c>
      <c r="BA192" s="398">
        <v>4206</v>
      </c>
      <c r="BB192" s="397">
        <v>3721</v>
      </c>
      <c r="BC192" s="398">
        <v>3972</v>
      </c>
      <c r="BD192" s="398">
        <v>4122</v>
      </c>
      <c r="BE192" s="399">
        <v>4230</v>
      </c>
      <c r="BF192" s="398">
        <v>4116</v>
      </c>
      <c r="BG192" s="398">
        <v>4549</v>
      </c>
      <c r="BH192" s="398">
        <v>4525</v>
      </c>
      <c r="BI192" s="398">
        <v>4597</v>
      </c>
      <c r="BJ192" s="397">
        <v>4423</v>
      </c>
      <c r="BK192" s="398">
        <v>5207</v>
      </c>
      <c r="BL192" s="398">
        <v>5247</v>
      </c>
      <c r="BM192" s="399">
        <v>5795</v>
      </c>
      <c r="BN192" s="398">
        <v>5789</v>
      </c>
      <c r="BO192" s="398">
        <v>6215</v>
      </c>
      <c r="BP192" s="398">
        <v>6540</v>
      </c>
      <c r="BQ192" s="398">
        <v>6944</v>
      </c>
      <c r="BR192" s="397">
        <v>6794</v>
      </c>
      <c r="BS192" s="398">
        <v>8126</v>
      </c>
      <c r="BT192" s="398">
        <v>8304</v>
      </c>
      <c r="BU192" s="399">
        <v>8676</v>
      </c>
      <c r="BV192" s="398">
        <v>8053</v>
      </c>
      <c r="BW192" s="398">
        <v>8640</v>
      </c>
      <c r="BX192" s="398">
        <v>9028</v>
      </c>
      <c r="BY192" s="398">
        <v>9866</v>
      </c>
      <c r="BZ192" s="397">
        <v>8360</v>
      </c>
      <c r="CA192" s="398">
        <v>8221</v>
      </c>
      <c r="CB192" s="398">
        <v>7799</v>
      </c>
      <c r="CC192" s="399">
        <v>8144</v>
      </c>
      <c r="CD192" s="732">
        <v>7659</v>
      </c>
      <c r="CE192" s="732">
        <v>8615</v>
      </c>
      <c r="CF192" s="732">
        <v>8877</v>
      </c>
      <c r="CG192" s="732">
        <v>9451</v>
      </c>
      <c r="CH192" s="731">
        <v>8405</v>
      </c>
      <c r="CI192" s="732">
        <v>9215</v>
      </c>
      <c r="CK192" s="7"/>
      <c r="CL192" s="7"/>
      <c r="CS192" s="1165"/>
      <c r="CW192" s="1165"/>
      <c r="DF192" s="1126"/>
    </row>
    <row r="193" spans="1:110" hidden="1" outlineLevel="1">
      <c r="A193" s="393" t="s">
        <v>87</v>
      </c>
      <c r="B193" s="394">
        <v>1257</v>
      </c>
      <c r="C193" s="395">
        <v>1337</v>
      </c>
      <c r="D193" s="395">
        <v>1091</v>
      </c>
      <c r="E193" s="396">
        <v>1170</v>
      </c>
      <c r="F193" s="397">
        <v>1011</v>
      </c>
      <c r="G193" s="398">
        <v>1163</v>
      </c>
      <c r="H193" s="398">
        <v>1081</v>
      </c>
      <c r="I193" s="399">
        <v>1242</v>
      </c>
      <c r="J193" s="395">
        <v>981</v>
      </c>
      <c r="K193" s="398">
        <v>1048</v>
      </c>
      <c r="L193" s="398">
        <v>1067</v>
      </c>
      <c r="M193" s="395">
        <v>1158</v>
      </c>
      <c r="N193" s="397">
        <v>1094</v>
      </c>
      <c r="O193" s="398">
        <v>1235</v>
      </c>
      <c r="P193" s="398">
        <v>1297</v>
      </c>
      <c r="Q193" s="399">
        <v>1631</v>
      </c>
      <c r="R193" s="398">
        <v>1251</v>
      </c>
      <c r="S193" s="398">
        <v>1325</v>
      </c>
      <c r="T193" s="398">
        <v>1330</v>
      </c>
      <c r="U193" s="398">
        <v>1566</v>
      </c>
      <c r="V193" s="397">
        <v>1394</v>
      </c>
      <c r="W193" s="398">
        <v>1581</v>
      </c>
      <c r="X193" s="398">
        <v>1532</v>
      </c>
      <c r="Y193" s="399">
        <v>1687</v>
      </c>
      <c r="Z193" s="398">
        <v>1448</v>
      </c>
      <c r="AA193" s="398">
        <v>1535</v>
      </c>
      <c r="AB193" s="398">
        <v>1346</v>
      </c>
      <c r="AC193" s="398">
        <v>1592</v>
      </c>
      <c r="AD193" s="397">
        <v>1458</v>
      </c>
      <c r="AE193" s="398">
        <v>1743</v>
      </c>
      <c r="AF193" s="398">
        <v>1557</v>
      </c>
      <c r="AG193" s="399">
        <v>1695</v>
      </c>
      <c r="AH193" s="398">
        <v>1479</v>
      </c>
      <c r="AI193" s="398">
        <v>1816</v>
      </c>
      <c r="AJ193" s="398">
        <v>1492</v>
      </c>
      <c r="AK193" s="398">
        <v>1650</v>
      </c>
      <c r="AL193" s="397">
        <v>1353</v>
      </c>
      <c r="AM193" s="398">
        <v>1477</v>
      </c>
      <c r="AN193" s="398">
        <v>1323</v>
      </c>
      <c r="AO193" s="399">
        <v>1572</v>
      </c>
      <c r="AP193" s="398">
        <v>1650</v>
      </c>
      <c r="AQ193" s="398">
        <v>1809</v>
      </c>
      <c r="AR193" s="398">
        <v>1726</v>
      </c>
      <c r="AS193" s="398">
        <v>1898</v>
      </c>
      <c r="AT193" s="397">
        <v>1828</v>
      </c>
      <c r="AU193" s="398">
        <v>1828</v>
      </c>
      <c r="AV193" s="398">
        <v>1766</v>
      </c>
      <c r="AW193" s="399">
        <v>1831</v>
      </c>
      <c r="AX193" s="398">
        <v>1784</v>
      </c>
      <c r="AY193" s="398">
        <v>1952</v>
      </c>
      <c r="AZ193" s="398">
        <v>1864</v>
      </c>
      <c r="BA193" s="398">
        <v>2018</v>
      </c>
      <c r="BB193" s="397">
        <v>1811</v>
      </c>
      <c r="BC193" s="398">
        <v>2003</v>
      </c>
      <c r="BD193" s="398">
        <v>2075</v>
      </c>
      <c r="BE193" s="399">
        <v>2005</v>
      </c>
      <c r="BF193" s="398">
        <v>2024</v>
      </c>
      <c r="BG193" s="398">
        <v>2359</v>
      </c>
      <c r="BH193" s="398">
        <v>2827</v>
      </c>
      <c r="BI193" s="398">
        <v>3244</v>
      </c>
      <c r="BJ193" s="397">
        <v>3212</v>
      </c>
      <c r="BK193" s="398">
        <v>3771</v>
      </c>
      <c r="BL193" s="398">
        <v>3817</v>
      </c>
      <c r="BM193" s="399">
        <v>4354</v>
      </c>
      <c r="BN193" s="398">
        <v>4568</v>
      </c>
      <c r="BO193" s="398">
        <v>4719</v>
      </c>
      <c r="BP193" s="398">
        <v>4567</v>
      </c>
      <c r="BQ193" s="398">
        <v>5060</v>
      </c>
      <c r="BR193" s="397">
        <v>5093</v>
      </c>
      <c r="BS193" s="398">
        <v>6292</v>
      </c>
      <c r="BT193" s="398">
        <v>6634</v>
      </c>
      <c r="BU193" s="399">
        <v>7121</v>
      </c>
      <c r="BV193" s="398">
        <v>7344</v>
      </c>
      <c r="BW193" s="398">
        <v>8567</v>
      </c>
      <c r="BX193" s="398">
        <v>7742</v>
      </c>
      <c r="BY193" s="398">
        <v>8007</v>
      </c>
      <c r="BZ193" s="397">
        <v>6816</v>
      </c>
      <c r="CA193" s="398">
        <v>6722</v>
      </c>
      <c r="CB193" s="398">
        <v>5976</v>
      </c>
      <c r="CC193" s="399">
        <v>6395</v>
      </c>
      <c r="CD193" s="732">
        <v>6233</v>
      </c>
      <c r="CE193" s="732">
        <v>7393</v>
      </c>
      <c r="CF193" s="732">
        <v>7357</v>
      </c>
      <c r="CG193" s="732">
        <v>8173</v>
      </c>
      <c r="CH193" s="731">
        <v>8163</v>
      </c>
      <c r="CI193" s="732">
        <v>9054</v>
      </c>
      <c r="CK193" s="7"/>
      <c r="CL193" s="7"/>
      <c r="CS193" s="1165"/>
      <c r="CW193" s="1165"/>
      <c r="DF193" s="1126"/>
    </row>
    <row r="194" spans="1:110" hidden="1" outlineLevel="1">
      <c r="A194" s="393" t="s">
        <v>38</v>
      </c>
      <c r="B194" s="394">
        <v>865</v>
      </c>
      <c r="C194" s="395">
        <v>932</v>
      </c>
      <c r="D194" s="395">
        <v>835</v>
      </c>
      <c r="E194" s="396">
        <v>898</v>
      </c>
      <c r="F194" s="397">
        <v>817</v>
      </c>
      <c r="G194" s="398">
        <v>829</v>
      </c>
      <c r="H194" s="398">
        <v>732</v>
      </c>
      <c r="I194" s="399">
        <v>794</v>
      </c>
      <c r="J194" s="395">
        <v>1071</v>
      </c>
      <c r="K194" s="398">
        <v>1105</v>
      </c>
      <c r="L194" s="398">
        <v>981</v>
      </c>
      <c r="M194" s="395">
        <v>1194</v>
      </c>
      <c r="N194" s="397">
        <v>1236</v>
      </c>
      <c r="O194" s="398">
        <v>1251</v>
      </c>
      <c r="P194" s="398">
        <v>1218</v>
      </c>
      <c r="Q194" s="399">
        <v>1390</v>
      </c>
      <c r="R194" s="398">
        <v>1320</v>
      </c>
      <c r="S194" s="398">
        <v>1403</v>
      </c>
      <c r="T194" s="398">
        <v>1329</v>
      </c>
      <c r="U194" s="398">
        <v>1501</v>
      </c>
      <c r="V194" s="397">
        <v>1513</v>
      </c>
      <c r="W194" s="398">
        <v>1506</v>
      </c>
      <c r="X194" s="398">
        <v>1882</v>
      </c>
      <c r="Y194" s="399">
        <v>2182</v>
      </c>
      <c r="Z194" s="398">
        <v>1956</v>
      </c>
      <c r="AA194" s="398">
        <v>2013</v>
      </c>
      <c r="AB194" s="398">
        <v>1962</v>
      </c>
      <c r="AC194" s="398">
        <v>2197</v>
      </c>
      <c r="AD194" s="397">
        <v>2139</v>
      </c>
      <c r="AE194" s="398">
        <v>2355</v>
      </c>
      <c r="AF194" s="398">
        <v>2286</v>
      </c>
      <c r="AG194" s="399">
        <v>2536</v>
      </c>
      <c r="AH194" s="398">
        <v>2445</v>
      </c>
      <c r="AI194" s="398">
        <v>2510</v>
      </c>
      <c r="AJ194" s="398">
        <v>2425</v>
      </c>
      <c r="AK194" s="398">
        <v>2679</v>
      </c>
      <c r="AL194" s="397">
        <v>2448</v>
      </c>
      <c r="AM194" s="398">
        <v>2645</v>
      </c>
      <c r="AN194" s="398">
        <v>2522</v>
      </c>
      <c r="AO194" s="399">
        <v>2730</v>
      </c>
      <c r="AP194" s="398">
        <v>2619</v>
      </c>
      <c r="AQ194" s="398">
        <v>2805</v>
      </c>
      <c r="AR194" s="398">
        <v>2869</v>
      </c>
      <c r="AS194" s="398">
        <v>3161</v>
      </c>
      <c r="AT194" s="397">
        <v>2838</v>
      </c>
      <c r="AU194" s="398">
        <v>3054</v>
      </c>
      <c r="AV194" s="398">
        <v>3002</v>
      </c>
      <c r="AW194" s="399">
        <v>3232</v>
      </c>
      <c r="AX194" s="398">
        <v>2823</v>
      </c>
      <c r="AY194" s="398">
        <v>2827</v>
      </c>
      <c r="AZ194" s="398">
        <v>2928</v>
      </c>
      <c r="BA194" s="398">
        <v>2903</v>
      </c>
      <c r="BB194" s="397">
        <v>2422</v>
      </c>
      <c r="BC194" s="398">
        <v>2631</v>
      </c>
      <c r="BD194" s="398">
        <v>2690</v>
      </c>
      <c r="BE194" s="399">
        <v>2783</v>
      </c>
      <c r="BF194" s="398">
        <v>1183</v>
      </c>
      <c r="BG194" s="398">
        <v>1251</v>
      </c>
      <c r="BH194" s="398">
        <v>1248</v>
      </c>
      <c r="BI194" s="398">
        <v>1364</v>
      </c>
      <c r="BJ194" s="397">
        <v>1340</v>
      </c>
      <c r="BK194" s="398">
        <v>1464</v>
      </c>
      <c r="BL194" s="398">
        <v>1544</v>
      </c>
      <c r="BM194" s="399">
        <v>1716</v>
      </c>
      <c r="BN194" s="398">
        <v>1676</v>
      </c>
      <c r="BO194" s="398">
        <v>1629</v>
      </c>
      <c r="BP194" s="398">
        <v>1493</v>
      </c>
      <c r="BQ194" s="398">
        <v>1642</v>
      </c>
      <c r="BR194" s="397">
        <v>1591</v>
      </c>
      <c r="BS194" s="398">
        <v>1714</v>
      </c>
      <c r="BT194" s="398">
        <v>1646</v>
      </c>
      <c r="BU194" s="399">
        <v>1920</v>
      </c>
      <c r="BV194" s="398">
        <v>1825</v>
      </c>
      <c r="BW194" s="398">
        <v>1836</v>
      </c>
      <c r="BX194" s="398">
        <v>1788</v>
      </c>
      <c r="BY194" s="398">
        <v>2001</v>
      </c>
      <c r="BZ194" s="397">
        <v>1483</v>
      </c>
      <c r="CA194" s="398">
        <v>1211</v>
      </c>
      <c r="CB194" s="398">
        <v>1243</v>
      </c>
      <c r="CC194" s="399">
        <v>1455</v>
      </c>
      <c r="CD194" s="732">
        <v>1483</v>
      </c>
      <c r="CE194" s="732">
        <v>1535</v>
      </c>
      <c r="CF194" s="732">
        <v>1569</v>
      </c>
      <c r="CG194" s="732">
        <v>1885</v>
      </c>
      <c r="CH194" s="731">
        <v>1768</v>
      </c>
      <c r="CI194" s="732">
        <v>1800</v>
      </c>
      <c r="CK194" s="7"/>
      <c r="CL194" s="7"/>
      <c r="CS194" s="1165"/>
      <c r="CW194" s="1165"/>
      <c r="DF194" s="1126"/>
    </row>
    <row r="195" spans="1:110" hidden="1" outlineLevel="1">
      <c r="A195" s="393" t="s">
        <v>88</v>
      </c>
      <c r="B195" s="394"/>
      <c r="C195" s="395"/>
      <c r="D195" s="395"/>
      <c r="E195" s="396"/>
      <c r="F195" s="397"/>
      <c r="G195" s="398"/>
      <c r="H195" s="398"/>
      <c r="I195" s="399"/>
      <c r="J195" s="395"/>
      <c r="K195" s="398"/>
      <c r="L195" s="398"/>
      <c r="M195" s="395"/>
      <c r="N195" s="397"/>
      <c r="O195" s="398"/>
      <c r="P195" s="398"/>
      <c r="Q195" s="399"/>
      <c r="R195" s="398"/>
      <c r="S195" s="398"/>
      <c r="T195" s="398"/>
      <c r="U195" s="398"/>
      <c r="V195" s="397"/>
      <c r="W195" s="398"/>
      <c r="X195" s="398"/>
      <c r="Y195" s="399"/>
      <c r="Z195" s="398"/>
      <c r="AA195" s="398"/>
      <c r="AB195" s="398"/>
      <c r="AC195" s="398"/>
      <c r="AD195" s="397"/>
      <c r="AE195" s="398"/>
      <c r="AF195" s="398">
        <v>768</v>
      </c>
      <c r="AG195" s="399">
        <v>821</v>
      </c>
      <c r="AH195" s="398">
        <v>878</v>
      </c>
      <c r="AI195" s="398">
        <v>969</v>
      </c>
      <c r="AJ195" s="398">
        <v>1012</v>
      </c>
      <c r="AK195" s="398">
        <v>1151</v>
      </c>
      <c r="AL195" s="397">
        <v>1082</v>
      </c>
      <c r="AM195" s="398">
        <v>1202</v>
      </c>
      <c r="AN195" s="398">
        <v>2335</v>
      </c>
      <c r="AO195" s="399">
        <v>2815</v>
      </c>
      <c r="AP195" s="398">
        <v>3023</v>
      </c>
      <c r="AQ195" s="398">
        <v>3332</v>
      </c>
      <c r="AR195" s="398">
        <v>3751</v>
      </c>
      <c r="AS195" s="398">
        <v>3849</v>
      </c>
      <c r="AT195" s="397">
        <v>3659</v>
      </c>
      <c r="AU195" s="398">
        <v>3940</v>
      </c>
      <c r="AV195" s="398">
        <v>4094</v>
      </c>
      <c r="AW195" s="399">
        <v>3776</v>
      </c>
      <c r="AX195" s="398">
        <v>3397</v>
      </c>
      <c r="AY195" s="398">
        <v>3357</v>
      </c>
      <c r="AZ195" s="398">
        <v>3191</v>
      </c>
      <c r="BA195" s="398">
        <v>2884</v>
      </c>
      <c r="BB195" s="397">
        <v>2495</v>
      </c>
      <c r="BC195" s="398">
        <v>2607</v>
      </c>
      <c r="BD195" s="398">
        <v>2793</v>
      </c>
      <c r="BE195" s="399">
        <v>2519</v>
      </c>
      <c r="BF195" s="398">
        <v>2344</v>
      </c>
      <c r="BG195" s="398">
        <v>2669</v>
      </c>
      <c r="BH195" s="398">
        <v>2836</v>
      </c>
      <c r="BI195" s="398">
        <v>2553</v>
      </c>
      <c r="BJ195" s="397">
        <v>134</v>
      </c>
      <c r="BK195" s="398">
        <v>191</v>
      </c>
      <c r="BL195" s="398">
        <v>178</v>
      </c>
      <c r="BM195" s="399">
        <v>206</v>
      </c>
      <c r="BN195" s="400" t="s">
        <v>89</v>
      </c>
      <c r="BO195" s="401"/>
      <c r="BP195" s="401"/>
      <c r="BQ195" s="401"/>
      <c r="BR195" s="402"/>
      <c r="BS195" s="401"/>
      <c r="BT195" s="401"/>
      <c r="BU195" s="403"/>
      <c r="BV195" s="401"/>
      <c r="BW195" s="401"/>
      <c r="BX195" s="401"/>
      <c r="BY195" s="401"/>
      <c r="BZ195" s="402"/>
      <c r="CA195" s="401"/>
      <c r="CB195" s="401"/>
      <c r="CC195" s="403"/>
      <c r="CD195" s="733"/>
      <c r="CE195" s="733"/>
      <c r="CF195" s="733"/>
      <c r="CG195" s="733"/>
      <c r="CH195" s="734"/>
      <c r="CI195" s="733"/>
      <c r="CK195" s="7"/>
      <c r="CL195" s="7"/>
      <c r="CS195" s="1166"/>
      <c r="CW195" s="1166"/>
      <c r="DF195" s="1126"/>
    </row>
    <row r="196" spans="1:110" hidden="1" outlineLevel="1">
      <c r="A196" s="404" t="s">
        <v>41</v>
      </c>
      <c r="B196" s="405"/>
      <c r="C196" s="406"/>
      <c r="D196" s="406"/>
      <c r="E196" s="407"/>
      <c r="F196" s="408"/>
      <c r="G196" s="409"/>
      <c r="H196" s="409"/>
      <c r="I196" s="410"/>
      <c r="J196" s="406"/>
      <c r="K196" s="409"/>
      <c r="L196" s="409"/>
      <c r="M196" s="406"/>
      <c r="N196" s="408"/>
      <c r="O196" s="409"/>
      <c r="P196" s="409"/>
      <c r="Q196" s="410"/>
      <c r="R196" s="409"/>
      <c r="S196" s="409"/>
      <c r="T196" s="409"/>
      <c r="U196" s="409"/>
      <c r="V196" s="408"/>
      <c r="W196" s="409"/>
      <c r="X196" s="409"/>
      <c r="Y196" s="410"/>
      <c r="Z196" s="409"/>
      <c r="AA196" s="409"/>
      <c r="AB196" s="409"/>
      <c r="AC196" s="409"/>
      <c r="AD196" s="408"/>
      <c r="AE196" s="409"/>
      <c r="AF196" s="409"/>
      <c r="AG196" s="410"/>
      <c r="AH196" s="409">
        <v>-78</v>
      </c>
      <c r="AI196" s="409">
        <v>-79</v>
      </c>
      <c r="AJ196" s="409">
        <v>-48</v>
      </c>
      <c r="AK196" s="409">
        <v>-101</v>
      </c>
      <c r="AL196" s="408">
        <v>-103</v>
      </c>
      <c r="AM196" s="409">
        <v>-127</v>
      </c>
      <c r="AN196" s="409">
        <v>-111</v>
      </c>
      <c r="AO196" s="410">
        <v>-131</v>
      </c>
      <c r="AP196" s="409">
        <v>-120</v>
      </c>
      <c r="AQ196" s="409">
        <v>-197</v>
      </c>
      <c r="AR196" s="409">
        <v>-194</v>
      </c>
      <c r="AS196" s="409">
        <v>-174</v>
      </c>
      <c r="AT196" s="408">
        <v>-152</v>
      </c>
      <c r="AU196" s="409">
        <v>-131</v>
      </c>
      <c r="AV196" s="409">
        <v>-145</v>
      </c>
      <c r="AW196" s="410">
        <v>-154</v>
      </c>
      <c r="AX196" s="409">
        <v>-154</v>
      </c>
      <c r="AY196" s="409">
        <v>-70</v>
      </c>
      <c r="AZ196" s="409">
        <v>-73</v>
      </c>
      <c r="BA196" s="409">
        <v>-62</v>
      </c>
      <c r="BB196" s="408">
        <v>-49</v>
      </c>
      <c r="BC196" s="409">
        <v>-65</v>
      </c>
      <c r="BD196" s="409">
        <v>-82</v>
      </c>
      <c r="BE196" s="410">
        <v>-64</v>
      </c>
      <c r="BF196" s="409">
        <v>-72</v>
      </c>
      <c r="BG196" s="409">
        <v>-148</v>
      </c>
      <c r="BH196" s="409">
        <v>-111</v>
      </c>
      <c r="BI196" s="409">
        <v>-166</v>
      </c>
      <c r="BJ196" s="408">
        <v>-99</v>
      </c>
      <c r="BK196" s="409">
        <v>-94</v>
      </c>
      <c r="BL196" s="409">
        <v>-112</v>
      </c>
      <c r="BM196" s="410">
        <v>-89</v>
      </c>
      <c r="BN196" s="409">
        <v>-85</v>
      </c>
      <c r="BO196" s="409">
        <v>-119</v>
      </c>
      <c r="BP196" s="409">
        <v>-62</v>
      </c>
      <c r="BQ196" s="409">
        <v>-64</v>
      </c>
      <c r="BR196" s="408">
        <v>-88</v>
      </c>
      <c r="BS196" s="409">
        <v>-147</v>
      </c>
      <c r="BT196" s="409">
        <v>-153</v>
      </c>
      <c r="BU196" s="410">
        <v>-168</v>
      </c>
      <c r="BV196" s="409">
        <v>-100</v>
      </c>
      <c r="BW196" s="409">
        <v>-159</v>
      </c>
      <c r="BX196" s="409">
        <v>-118</v>
      </c>
      <c r="BY196" s="409">
        <v>-143</v>
      </c>
      <c r="BZ196" s="408">
        <v>-82</v>
      </c>
      <c r="CA196" s="409">
        <v>1</v>
      </c>
      <c r="CB196" s="409">
        <v>70</v>
      </c>
      <c r="CC196" s="410">
        <v>-52</v>
      </c>
      <c r="CD196" s="736">
        <v>-74</v>
      </c>
      <c r="CE196" s="736">
        <v>-113</v>
      </c>
      <c r="CF196" s="736">
        <v>-60</v>
      </c>
      <c r="CG196" s="736">
        <v>-108</v>
      </c>
      <c r="CH196" s="735">
        <v>-113</v>
      </c>
      <c r="CI196" s="736">
        <v>-118</v>
      </c>
      <c r="CK196" s="7"/>
      <c r="CL196" s="7"/>
      <c r="CS196" s="1165"/>
      <c r="CW196" s="1165"/>
      <c r="DF196" s="1126"/>
    </row>
    <row r="197" spans="1:110" hidden="1" outlineLevel="1">
      <c r="A197" s="385" t="s">
        <v>90</v>
      </c>
      <c r="B197" s="411">
        <v>3930</v>
      </c>
      <c r="C197" s="412">
        <v>4196</v>
      </c>
      <c r="D197" s="412">
        <v>3766</v>
      </c>
      <c r="E197" s="413">
        <v>4023</v>
      </c>
      <c r="F197" s="411">
        <v>3547</v>
      </c>
      <c r="G197" s="412">
        <v>3955</v>
      </c>
      <c r="H197" s="412">
        <v>3478</v>
      </c>
      <c r="I197" s="413">
        <v>4050</v>
      </c>
      <c r="J197" s="414">
        <v>3834</v>
      </c>
      <c r="K197" s="412">
        <v>4040</v>
      </c>
      <c r="L197" s="412">
        <v>3774</v>
      </c>
      <c r="M197" s="414">
        <v>4359</v>
      </c>
      <c r="N197" s="411">
        <v>4286</v>
      </c>
      <c r="O197" s="412">
        <v>4644</v>
      </c>
      <c r="P197" s="412">
        <v>4621</v>
      </c>
      <c r="Q197" s="413">
        <v>5355</v>
      </c>
      <c r="R197" s="412">
        <v>4829</v>
      </c>
      <c r="S197" s="412">
        <v>5182</v>
      </c>
      <c r="T197" s="412">
        <v>5167</v>
      </c>
      <c r="U197" s="412">
        <v>5736</v>
      </c>
      <c r="V197" s="411">
        <v>5628</v>
      </c>
      <c r="W197" s="412">
        <v>6059</v>
      </c>
      <c r="X197" s="412">
        <v>6084</v>
      </c>
      <c r="Y197" s="413">
        <v>6683</v>
      </c>
      <c r="Z197" s="412">
        <v>6034</v>
      </c>
      <c r="AA197" s="412">
        <v>6340</v>
      </c>
      <c r="AB197" s="412">
        <v>5943</v>
      </c>
      <c r="AC197" s="412">
        <v>6804</v>
      </c>
      <c r="AD197" s="411">
        <v>6406</v>
      </c>
      <c r="AE197" s="412">
        <v>7378</v>
      </c>
      <c r="AF197" s="412">
        <v>7793</v>
      </c>
      <c r="AG197" s="413">
        <v>8455</v>
      </c>
      <c r="AH197" s="412">
        <v>8108</v>
      </c>
      <c r="AI197" s="412">
        <v>8676</v>
      </c>
      <c r="AJ197" s="412">
        <v>8111</v>
      </c>
      <c r="AK197" s="412">
        <v>8845</v>
      </c>
      <c r="AL197" s="411">
        <v>7751</v>
      </c>
      <c r="AM197" s="412">
        <v>8619</v>
      </c>
      <c r="AN197" s="412">
        <v>9357</v>
      </c>
      <c r="AO197" s="413">
        <v>10507</v>
      </c>
      <c r="AP197" s="412">
        <v>10517</v>
      </c>
      <c r="AQ197" s="412">
        <v>11374</v>
      </c>
      <c r="AR197" s="412">
        <v>11795</v>
      </c>
      <c r="AS197" s="412">
        <v>12841</v>
      </c>
      <c r="AT197" s="411">
        <v>12101</v>
      </c>
      <c r="AU197" s="412">
        <v>12880</v>
      </c>
      <c r="AV197" s="412">
        <v>13041</v>
      </c>
      <c r="AW197" s="413">
        <v>13117</v>
      </c>
      <c r="AX197" s="412">
        <v>11635</v>
      </c>
      <c r="AY197" s="412">
        <v>12105</v>
      </c>
      <c r="AZ197" s="412">
        <v>11873</v>
      </c>
      <c r="BA197" s="412">
        <v>11949</v>
      </c>
      <c r="BB197" s="411">
        <v>10400</v>
      </c>
      <c r="BC197" s="412">
        <v>11148</v>
      </c>
      <c r="BD197" s="412">
        <v>11598</v>
      </c>
      <c r="BE197" s="413">
        <v>11473</v>
      </c>
      <c r="BF197" s="412">
        <v>9595</v>
      </c>
      <c r="BG197" s="412">
        <v>10680</v>
      </c>
      <c r="BH197" s="412">
        <v>11325</v>
      </c>
      <c r="BI197" s="412">
        <v>11592</v>
      </c>
      <c r="BJ197" s="411">
        <v>9010</v>
      </c>
      <c r="BK197" s="412">
        <v>10539</v>
      </c>
      <c r="BL197" s="412">
        <v>10674</v>
      </c>
      <c r="BM197" s="413">
        <v>11982</v>
      </c>
      <c r="BN197" s="412">
        <v>11948</v>
      </c>
      <c r="BO197" s="412">
        <v>12444</v>
      </c>
      <c r="BP197" s="412">
        <v>12538</v>
      </c>
      <c r="BQ197" s="412">
        <v>13582</v>
      </c>
      <c r="BR197" s="411">
        <v>13390</v>
      </c>
      <c r="BS197" s="412">
        <v>15985</v>
      </c>
      <c r="BT197" s="412">
        <v>16431</v>
      </c>
      <c r="BU197" s="413">
        <v>17549</v>
      </c>
      <c r="BV197" s="412">
        <v>17122</v>
      </c>
      <c r="BW197" s="412">
        <v>18884</v>
      </c>
      <c r="BX197" s="412">
        <v>18440</v>
      </c>
      <c r="BY197" s="412">
        <v>19731</v>
      </c>
      <c r="BZ197" s="411">
        <v>16577</v>
      </c>
      <c r="CA197" s="412">
        <v>16155</v>
      </c>
      <c r="CB197" s="412">
        <v>15088</v>
      </c>
      <c r="CC197" s="413">
        <v>15942</v>
      </c>
      <c r="CD197" s="738">
        <v>15301</v>
      </c>
      <c r="CE197" s="738">
        <v>17430</v>
      </c>
      <c r="CF197" s="738">
        <v>17743</v>
      </c>
      <c r="CG197" s="738">
        <v>19401</v>
      </c>
      <c r="CH197" s="737">
        <v>18223</v>
      </c>
      <c r="CI197" s="738">
        <v>19951</v>
      </c>
      <c r="CK197" s="7"/>
      <c r="CL197" s="7"/>
      <c r="CS197" s="1167"/>
      <c r="CW197" s="1167"/>
      <c r="DF197" s="1126"/>
    </row>
    <row r="198" spans="1:110" hidden="1" outlineLevel="1">
      <c r="A198" s="393" t="s">
        <v>43</v>
      </c>
      <c r="B198" s="394"/>
      <c r="C198" s="395"/>
      <c r="D198" s="395"/>
      <c r="E198" s="396"/>
      <c r="F198" s="394"/>
      <c r="G198" s="395"/>
      <c r="H198" s="395"/>
      <c r="I198" s="396"/>
      <c r="J198" s="395"/>
      <c r="K198" s="395"/>
      <c r="L198" s="395"/>
      <c r="M198" s="395"/>
      <c r="N198" s="394"/>
      <c r="O198" s="395"/>
      <c r="P198" s="395"/>
      <c r="Q198" s="396"/>
      <c r="R198" s="395"/>
      <c r="S198" s="395"/>
      <c r="T198" s="395"/>
      <c r="U198" s="395"/>
      <c r="V198" s="394"/>
      <c r="W198" s="395"/>
      <c r="X198" s="395"/>
      <c r="Y198" s="396"/>
      <c r="Z198" s="395"/>
      <c r="AA198" s="395"/>
      <c r="AB198" s="395"/>
      <c r="AC198" s="395"/>
      <c r="AD198" s="394"/>
      <c r="AE198" s="395"/>
      <c r="AF198" s="395"/>
      <c r="AG198" s="396"/>
      <c r="AH198" s="395"/>
      <c r="AI198" s="395"/>
      <c r="AJ198" s="395"/>
      <c r="AK198" s="395"/>
      <c r="AL198" s="394"/>
      <c r="AM198" s="395"/>
      <c r="AN198" s="395"/>
      <c r="AO198" s="396"/>
      <c r="AP198" s="395"/>
      <c r="AQ198" s="395"/>
      <c r="AR198" s="395"/>
      <c r="AS198" s="395"/>
      <c r="AT198" s="394"/>
      <c r="AU198" s="395"/>
      <c r="AV198" s="395"/>
      <c r="AW198" s="396"/>
      <c r="AX198" s="395"/>
      <c r="AY198" s="395"/>
      <c r="AZ198" s="395"/>
      <c r="BA198" s="395"/>
      <c r="BB198" s="394"/>
      <c r="BC198" s="395"/>
      <c r="BD198" s="395"/>
      <c r="BE198" s="396"/>
      <c r="BF198" s="398">
        <v>-6479</v>
      </c>
      <c r="BG198" s="398">
        <v>-7138</v>
      </c>
      <c r="BH198" s="398">
        <v>-7336</v>
      </c>
      <c r="BI198" s="398">
        <v>-7557</v>
      </c>
      <c r="BJ198" s="397">
        <v>-5711</v>
      </c>
      <c r="BK198" s="398">
        <v>-6824</v>
      </c>
      <c r="BL198" s="398">
        <v>-6647</v>
      </c>
      <c r="BM198" s="399">
        <v>-7499</v>
      </c>
      <c r="BN198" s="398">
        <v>-7409</v>
      </c>
      <c r="BO198" s="398">
        <v>-7709</v>
      </c>
      <c r="BP198" s="398">
        <v>-7830</v>
      </c>
      <c r="BQ198" s="398">
        <v>-8568</v>
      </c>
      <c r="BR198" s="397">
        <v>-8242</v>
      </c>
      <c r="BS198" s="398">
        <v>-10121</v>
      </c>
      <c r="BT198" s="398">
        <v>-10469</v>
      </c>
      <c r="BU198" s="415">
        <v>-11064</v>
      </c>
      <c r="BV198" s="416">
        <v>-10670</v>
      </c>
      <c r="BW198" s="416">
        <v>-12253</v>
      </c>
      <c r="BX198" s="416">
        <v>-11852</v>
      </c>
      <c r="BY198" s="416">
        <v>-13011</v>
      </c>
      <c r="BZ198" s="417">
        <v>-11135</v>
      </c>
      <c r="CA198" s="416">
        <v>-11014</v>
      </c>
      <c r="CB198" s="416">
        <v>-9889</v>
      </c>
      <c r="CC198" s="415">
        <v>-10593</v>
      </c>
      <c r="CD198" s="740">
        <v>-9748</v>
      </c>
      <c r="CE198" s="740">
        <v>-10983</v>
      </c>
      <c r="CF198" s="740">
        <v>-10744</v>
      </c>
      <c r="CG198" s="740">
        <v>-11993</v>
      </c>
      <c r="CH198" s="741">
        <v>-10930</v>
      </c>
      <c r="CI198" s="740">
        <v>-12391</v>
      </c>
      <c r="CK198" s="7"/>
      <c r="CL198" s="7"/>
      <c r="CS198" s="1168"/>
      <c r="CW198" s="1168"/>
      <c r="DF198" s="1126"/>
    </row>
    <row r="199" spans="1:110" hidden="1" outlineLevel="1">
      <c r="A199" s="385" t="s">
        <v>44</v>
      </c>
      <c r="B199" s="418"/>
      <c r="C199" s="414"/>
      <c r="D199" s="414"/>
      <c r="E199" s="419"/>
      <c r="F199" s="418"/>
      <c r="G199" s="414"/>
      <c r="H199" s="414"/>
      <c r="I199" s="419"/>
      <c r="J199" s="414"/>
      <c r="K199" s="414"/>
      <c r="L199" s="414"/>
      <c r="M199" s="414"/>
      <c r="N199" s="418"/>
      <c r="O199" s="414"/>
      <c r="P199" s="414"/>
      <c r="Q199" s="419"/>
      <c r="R199" s="414"/>
      <c r="S199" s="414"/>
      <c r="T199" s="414"/>
      <c r="U199" s="414"/>
      <c r="V199" s="418"/>
      <c r="W199" s="414"/>
      <c r="X199" s="414"/>
      <c r="Y199" s="419"/>
      <c r="Z199" s="414"/>
      <c r="AA199" s="414"/>
      <c r="AB199" s="414"/>
      <c r="AC199" s="414"/>
      <c r="AD199" s="418"/>
      <c r="AE199" s="414"/>
      <c r="AF199" s="414"/>
      <c r="AG199" s="419"/>
      <c r="AH199" s="414"/>
      <c r="AI199" s="414"/>
      <c r="AJ199" s="414"/>
      <c r="AK199" s="414"/>
      <c r="AL199" s="418"/>
      <c r="AM199" s="414"/>
      <c r="AN199" s="414"/>
      <c r="AO199" s="419"/>
      <c r="AP199" s="414"/>
      <c r="AQ199" s="414"/>
      <c r="AR199" s="414"/>
      <c r="AS199" s="414"/>
      <c r="AT199" s="418"/>
      <c r="AU199" s="414"/>
      <c r="AV199" s="414"/>
      <c r="AW199" s="419"/>
      <c r="AX199" s="414"/>
      <c r="AY199" s="414"/>
      <c r="AZ199" s="414"/>
      <c r="BA199" s="414"/>
      <c r="BB199" s="418"/>
      <c r="BC199" s="414"/>
      <c r="BD199" s="414"/>
      <c r="BE199" s="419"/>
      <c r="BF199" s="412">
        <v>3116</v>
      </c>
      <c r="BG199" s="412">
        <v>3542</v>
      </c>
      <c r="BH199" s="412">
        <v>3989</v>
      </c>
      <c r="BI199" s="412">
        <v>4035</v>
      </c>
      <c r="BJ199" s="411">
        <v>3299</v>
      </c>
      <c r="BK199" s="412">
        <v>3715</v>
      </c>
      <c r="BL199" s="412">
        <v>4027</v>
      </c>
      <c r="BM199" s="413">
        <v>4483</v>
      </c>
      <c r="BN199" s="412">
        <v>4539</v>
      </c>
      <c r="BO199" s="412">
        <v>4735</v>
      </c>
      <c r="BP199" s="412">
        <v>4708</v>
      </c>
      <c r="BQ199" s="412">
        <v>5014</v>
      </c>
      <c r="BR199" s="411">
        <v>5148</v>
      </c>
      <c r="BS199" s="412">
        <v>5864</v>
      </c>
      <c r="BT199" s="412">
        <v>5962</v>
      </c>
      <c r="BU199" s="420">
        <v>6485</v>
      </c>
      <c r="BV199" s="421">
        <v>6452</v>
      </c>
      <c r="BW199" s="421">
        <v>6631</v>
      </c>
      <c r="BX199" s="421">
        <v>6588</v>
      </c>
      <c r="BY199" s="421">
        <v>6720</v>
      </c>
      <c r="BZ199" s="422">
        <v>5442</v>
      </c>
      <c r="CA199" s="421">
        <v>5141</v>
      </c>
      <c r="CB199" s="421">
        <v>5199</v>
      </c>
      <c r="CC199" s="420">
        <v>5349</v>
      </c>
      <c r="CD199" s="743">
        <v>5553</v>
      </c>
      <c r="CE199" s="743">
        <v>6447</v>
      </c>
      <c r="CF199" s="743">
        <v>6999</v>
      </c>
      <c r="CG199" s="743">
        <v>7408</v>
      </c>
      <c r="CH199" s="744">
        <v>7293</v>
      </c>
      <c r="CI199" s="743">
        <v>7560</v>
      </c>
      <c r="CK199" s="7"/>
      <c r="CL199" s="7"/>
      <c r="CS199" s="1169"/>
      <c r="CW199" s="1169"/>
      <c r="DF199" s="1126"/>
    </row>
    <row r="200" spans="1:110" hidden="1" outlineLevel="1">
      <c r="A200" s="393" t="s">
        <v>45</v>
      </c>
      <c r="B200" s="394"/>
      <c r="C200" s="395"/>
      <c r="D200" s="395"/>
      <c r="E200" s="396"/>
      <c r="F200" s="394"/>
      <c r="G200" s="395"/>
      <c r="H200" s="395"/>
      <c r="I200" s="396"/>
      <c r="J200" s="395"/>
      <c r="K200" s="395"/>
      <c r="L200" s="395"/>
      <c r="M200" s="395"/>
      <c r="N200" s="394"/>
      <c r="O200" s="395"/>
      <c r="P200" s="395"/>
      <c r="Q200" s="396"/>
      <c r="R200" s="395"/>
      <c r="S200" s="395"/>
      <c r="T200" s="395"/>
      <c r="U200" s="395"/>
      <c r="V200" s="394"/>
      <c r="W200" s="395"/>
      <c r="X200" s="395"/>
      <c r="Y200" s="396"/>
      <c r="Z200" s="395"/>
      <c r="AA200" s="395"/>
      <c r="AB200" s="395"/>
      <c r="AC200" s="395"/>
      <c r="AD200" s="394"/>
      <c r="AE200" s="395"/>
      <c r="AF200" s="395"/>
      <c r="AG200" s="396"/>
      <c r="AH200" s="395"/>
      <c r="AI200" s="395"/>
      <c r="AJ200" s="395"/>
      <c r="AK200" s="395"/>
      <c r="AL200" s="394"/>
      <c r="AM200" s="395"/>
      <c r="AN200" s="395"/>
      <c r="AO200" s="396"/>
      <c r="AP200" s="395"/>
      <c r="AQ200" s="395"/>
      <c r="AR200" s="395"/>
      <c r="AS200" s="395"/>
      <c r="AT200" s="394"/>
      <c r="AU200" s="395"/>
      <c r="AV200" s="395"/>
      <c r="AW200" s="396"/>
      <c r="AX200" s="395"/>
      <c r="AY200" s="395"/>
      <c r="AZ200" s="395"/>
      <c r="BA200" s="395"/>
      <c r="BB200" s="394"/>
      <c r="BC200" s="395"/>
      <c r="BD200" s="395"/>
      <c r="BE200" s="396"/>
      <c r="BF200" s="398">
        <v>-1040</v>
      </c>
      <c r="BG200" s="398">
        <v>-1102</v>
      </c>
      <c r="BH200" s="398">
        <v>-1171</v>
      </c>
      <c r="BI200" s="398">
        <v>-1172</v>
      </c>
      <c r="BJ200" s="397">
        <v>-1105</v>
      </c>
      <c r="BK200" s="398">
        <v>-1223</v>
      </c>
      <c r="BL200" s="398">
        <v>-1266</v>
      </c>
      <c r="BM200" s="399">
        <v>-1345</v>
      </c>
      <c r="BN200" s="398">
        <v>-1353</v>
      </c>
      <c r="BO200" s="398">
        <v>-1406</v>
      </c>
      <c r="BP200" s="398">
        <v>-1373</v>
      </c>
      <c r="BQ200" s="398">
        <v>-1428</v>
      </c>
      <c r="BR200" s="397">
        <v>-1481</v>
      </c>
      <c r="BS200" s="398">
        <v>-1637</v>
      </c>
      <c r="BT200" s="398">
        <v>-1651</v>
      </c>
      <c r="BU200" s="415">
        <v>-1780</v>
      </c>
      <c r="BV200" s="416">
        <v>-1761</v>
      </c>
      <c r="BW200" s="416">
        <v>-1838</v>
      </c>
      <c r="BX200" s="416">
        <v>-1836</v>
      </c>
      <c r="BY200" s="416">
        <v>-1979</v>
      </c>
      <c r="BZ200" s="417">
        <v>-1850</v>
      </c>
      <c r="CA200" s="416">
        <v>-1772</v>
      </c>
      <c r="CB200" s="416">
        <v>-1560</v>
      </c>
      <c r="CC200" s="415">
        <v>-1624</v>
      </c>
      <c r="CD200" s="740">
        <v>-1650</v>
      </c>
      <c r="CE200" s="740">
        <v>-1764</v>
      </c>
      <c r="CF200" s="740">
        <v>-1662</v>
      </c>
      <c r="CG200" s="740">
        <v>-1838</v>
      </c>
      <c r="CH200" s="741">
        <v>-1788</v>
      </c>
      <c r="CI200" s="740">
        <v>-1864</v>
      </c>
      <c r="CK200" s="7"/>
      <c r="CL200" s="7"/>
      <c r="CS200" s="1168"/>
      <c r="CW200" s="1168"/>
      <c r="DF200" s="1126"/>
    </row>
    <row r="201" spans="1:110" hidden="1" outlineLevel="1">
      <c r="A201" s="393" t="s">
        <v>46</v>
      </c>
      <c r="B201" s="394"/>
      <c r="C201" s="395"/>
      <c r="D201" s="395"/>
      <c r="E201" s="396"/>
      <c r="F201" s="394"/>
      <c r="G201" s="395"/>
      <c r="H201" s="395"/>
      <c r="I201" s="396"/>
      <c r="J201" s="395"/>
      <c r="K201" s="395"/>
      <c r="L201" s="395"/>
      <c r="M201" s="395"/>
      <c r="N201" s="394"/>
      <c r="O201" s="395"/>
      <c r="P201" s="395"/>
      <c r="Q201" s="396"/>
      <c r="R201" s="395"/>
      <c r="S201" s="395"/>
      <c r="T201" s="395"/>
      <c r="U201" s="395"/>
      <c r="V201" s="394"/>
      <c r="W201" s="395"/>
      <c r="X201" s="395"/>
      <c r="Y201" s="396"/>
      <c r="Z201" s="395"/>
      <c r="AA201" s="395"/>
      <c r="AB201" s="395"/>
      <c r="AC201" s="395"/>
      <c r="AD201" s="394"/>
      <c r="AE201" s="395"/>
      <c r="AF201" s="395"/>
      <c r="AG201" s="396"/>
      <c r="AH201" s="395"/>
      <c r="AI201" s="395"/>
      <c r="AJ201" s="395"/>
      <c r="AK201" s="395"/>
      <c r="AL201" s="394"/>
      <c r="AM201" s="395"/>
      <c r="AN201" s="395"/>
      <c r="AO201" s="396"/>
      <c r="AP201" s="395"/>
      <c r="AQ201" s="395"/>
      <c r="AR201" s="395"/>
      <c r="AS201" s="395"/>
      <c r="AT201" s="394"/>
      <c r="AU201" s="395"/>
      <c r="AV201" s="395"/>
      <c r="AW201" s="396"/>
      <c r="AX201" s="395"/>
      <c r="AY201" s="395"/>
      <c r="AZ201" s="395"/>
      <c r="BA201" s="395"/>
      <c r="BB201" s="394"/>
      <c r="BC201" s="395"/>
      <c r="BD201" s="395"/>
      <c r="BE201" s="396"/>
      <c r="BF201" s="398">
        <v>-637</v>
      </c>
      <c r="BG201" s="398">
        <v>-619</v>
      </c>
      <c r="BH201" s="398">
        <v>-626</v>
      </c>
      <c r="BI201" s="398">
        <v>-681</v>
      </c>
      <c r="BJ201" s="397">
        <v>-650</v>
      </c>
      <c r="BK201" s="398">
        <v>-721</v>
      </c>
      <c r="BL201" s="398">
        <v>-704</v>
      </c>
      <c r="BM201" s="399">
        <v>-774</v>
      </c>
      <c r="BN201" s="398">
        <v>-748</v>
      </c>
      <c r="BO201" s="398">
        <v>-719</v>
      </c>
      <c r="BP201" s="398">
        <v>-668</v>
      </c>
      <c r="BQ201" s="398">
        <v>-835</v>
      </c>
      <c r="BR201" s="397">
        <v>-785</v>
      </c>
      <c r="BS201" s="398">
        <v>-913</v>
      </c>
      <c r="BT201" s="398">
        <v>-890</v>
      </c>
      <c r="BU201" s="415">
        <v>-930</v>
      </c>
      <c r="BV201" s="416">
        <v>-965</v>
      </c>
      <c r="BW201" s="416">
        <v>-935</v>
      </c>
      <c r="BX201" s="416">
        <v>-927</v>
      </c>
      <c r="BY201" s="416">
        <v>-1087</v>
      </c>
      <c r="BZ201" s="417">
        <v>-1005</v>
      </c>
      <c r="CA201" s="416">
        <v>-986</v>
      </c>
      <c r="CB201" s="416">
        <v>-891</v>
      </c>
      <c r="CC201" s="415">
        <v>-963</v>
      </c>
      <c r="CD201" s="740">
        <v>-960</v>
      </c>
      <c r="CE201" s="740">
        <v>-1020</v>
      </c>
      <c r="CF201" s="740">
        <v>-985</v>
      </c>
      <c r="CG201" s="740">
        <v>-1208</v>
      </c>
      <c r="CH201" s="741">
        <v>-1011</v>
      </c>
      <c r="CI201" s="740">
        <v>-1100</v>
      </c>
      <c r="CK201" s="7"/>
      <c r="CL201" s="7"/>
      <c r="CS201" s="1168"/>
      <c r="CW201" s="1168"/>
      <c r="DF201" s="1126"/>
    </row>
    <row r="202" spans="1:110" hidden="1" outlineLevel="1">
      <c r="A202" s="393" t="s">
        <v>47</v>
      </c>
      <c r="B202" s="394"/>
      <c r="C202" s="395"/>
      <c r="D202" s="395"/>
      <c r="E202" s="396"/>
      <c r="F202" s="394"/>
      <c r="G202" s="395"/>
      <c r="H202" s="395"/>
      <c r="I202" s="396"/>
      <c r="J202" s="395"/>
      <c r="K202" s="395"/>
      <c r="L202" s="395"/>
      <c r="M202" s="395"/>
      <c r="N202" s="394"/>
      <c r="O202" s="395"/>
      <c r="P202" s="395"/>
      <c r="Q202" s="396"/>
      <c r="R202" s="395"/>
      <c r="S202" s="395"/>
      <c r="T202" s="395"/>
      <c r="U202" s="395"/>
      <c r="V202" s="394"/>
      <c r="W202" s="395"/>
      <c r="X202" s="395"/>
      <c r="Y202" s="396"/>
      <c r="Z202" s="395"/>
      <c r="AA202" s="395"/>
      <c r="AB202" s="395"/>
      <c r="AC202" s="395"/>
      <c r="AD202" s="394"/>
      <c r="AE202" s="395"/>
      <c r="AF202" s="395"/>
      <c r="AG202" s="396"/>
      <c r="AH202" s="395"/>
      <c r="AI202" s="395"/>
      <c r="AJ202" s="395"/>
      <c r="AK202" s="395"/>
      <c r="AL202" s="394"/>
      <c r="AM202" s="395"/>
      <c r="AN202" s="395"/>
      <c r="AO202" s="396"/>
      <c r="AP202" s="395"/>
      <c r="AQ202" s="395"/>
      <c r="AR202" s="395"/>
      <c r="AS202" s="395"/>
      <c r="AT202" s="394"/>
      <c r="AU202" s="395"/>
      <c r="AV202" s="395"/>
      <c r="AW202" s="396"/>
      <c r="AX202" s="395"/>
      <c r="AY202" s="395"/>
      <c r="AZ202" s="395"/>
      <c r="BA202" s="395"/>
      <c r="BB202" s="394"/>
      <c r="BC202" s="395"/>
      <c r="BD202" s="395"/>
      <c r="BE202" s="396"/>
      <c r="BF202" s="398">
        <v>-176</v>
      </c>
      <c r="BG202" s="398">
        <v>-235</v>
      </c>
      <c r="BH202" s="398">
        <v>-199</v>
      </c>
      <c r="BI202" s="398">
        <v>-239</v>
      </c>
      <c r="BJ202" s="397">
        <v>-215</v>
      </c>
      <c r="BK202" s="398">
        <v>-247</v>
      </c>
      <c r="BL202" s="398">
        <v>-236</v>
      </c>
      <c r="BM202" s="399">
        <v>-280</v>
      </c>
      <c r="BN202" s="398">
        <v>-272</v>
      </c>
      <c r="BO202" s="398">
        <v>-287</v>
      </c>
      <c r="BP202" s="398">
        <v>-258</v>
      </c>
      <c r="BQ202" s="398">
        <v>-294</v>
      </c>
      <c r="BR202" s="397">
        <v>-300</v>
      </c>
      <c r="BS202" s="398">
        <v>-313</v>
      </c>
      <c r="BT202" s="398">
        <v>-323</v>
      </c>
      <c r="BU202" s="415">
        <v>-350</v>
      </c>
      <c r="BV202" s="416">
        <v>-364</v>
      </c>
      <c r="BW202" s="416">
        <v>-368</v>
      </c>
      <c r="BX202" s="416">
        <v>-386</v>
      </c>
      <c r="BY202" s="416">
        <v>-355</v>
      </c>
      <c r="BZ202" s="417">
        <v>-372</v>
      </c>
      <c r="CA202" s="416">
        <v>-359</v>
      </c>
      <c r="CB202" s="416">
        <v>-306</v>
      </c>
      <c r="CC202" s="415">
        <v>-373</v>
      </c>
      <c r="CD202" s="740">
        <v>-357</v>
      </c>
      <c r="CE202" s="740">
        <v>-370</v>
      </c>
      <c r="CF202" s="740">
        <v>-367</v>
      </c>
      <c r="CG202" s="740">
        <v>-423</v>
      </c>
      <c r="CH202" s="741">
        <v>-399</v>
      </c>
      <c r="CI202" s="740">
        <v>-442</v>
      </c>
      <c r="CK202" s="7"/>
      <c r="CL202" s="7"/>
      <c r="CS202" s="1168"/>
      <c r="CW202" s="1168"/>
      <c r="DF202" s="1126"/>
    </row>
    <row r="203" spans="1:110" hidden="1" outlineLevel="1">
      <c r="A203" s="393" t="s">
        <v>48</v>
      </c>
      <c r="B203" s="394"/>
      <c r="C203" s="395"/>
      <c r="D203" s="395"/>
      <c r="E203" s="396"/>
      <c r="F203" s="394"/>
      <c r="G203" s="395"/>
      <c r="H203" s="395"/>
      <c r="I203" s="396"/>
      <c r="J203" s="395"/>
      <c r="K203" s="395"/>
      <c r="L203" s="395"/>
      <c r="M203" s="395"/>
      <c r="N203" s="394"/>
      <c r="O203" s="395"/>
      <c r="P203" s="395"/>
      <c r="Q203" s="396"/>
      <c r="R203" s="395"/>
      <c r="S203" s="395"/>
      <c r="T203" s="395"/>
      <c r="U203" s="395"/>
      <c r="V203" s="394"/>
      <c r="W203" s="395"/>
      <c r="X203" s="395"/>
      <c r="Y203" s="396"/>
      <c r="Z203" s="395"/>
      <c r="AA203" s="395"/>
      <c r="AB203" s="395"/>
      <c r="AC203" s="395"/>
      <c r="AD203" s="394"/>
      <c r="AE203" s="395"/>
      <c r="AF203" s="395"/>
      <c r="AG203" s="396"/>
      <c r="AH203" s="395"/>
      <c r="AI203" s="395"/>
      <c r="AJ203" s="395"/>
      <c r="AK203" s="395"/>
      <c r="AL203" s="394"/>
      <c r="AM203" s="395"/>
      <c r="AN203" s="395"/>
      <c r="AO203" s="396"/>
      <c r="AP203" s="395"/>
      <c r="AQ203" s="395"/>
      <c r="AR203" s="395"/>
      <c r="AS203" s="395"/>
      <c r="AT203" s="394"/>
      <c r="AU203" s="395"/>
      <c r="AV203" s="395"/>
      <c r="AW203" s="396"/>
      <c r="AX203" s="395"/>
      <c r="AY203" s="395"/>
      <c r="AZ203" s="395"/>
      <c r="BA203" s="395"/>
      <c r="BB203" s="394"/>
      <c r="BC203" s="395"/>
      <c r="BD203" s="395"/>
      <c r="BE203" s="396"/>
      <c r="BF203" s="398">
        <v>58</v>
      </c>
      <c r="BG203" s="398">
        <v>-2</v>
      </c>
      <c r="BH203" s="398">
        <v>-31</v>
      </c>
      <c r="BI203" s="398">
        <v>-159</v>
      </c>
      <c r="BJ203" s="397">
        <v>15</v>
      </c>
      <c r="BK203" s="398">
        <v>143</v>
      </c>
      <c r="BL203" s="398">
        <v>-40</v>
      </c>
      <c r="BM203" s="399">
        <v>62</v>
      </c>
      <c r="BN203" s="398">
        <v>-70</v>
      </c>
      <c r="BO203" s="398">
        <v>14</v>
      </c>
      <c r="BP203" s="398">
        <v>-103</v>
      </c>
      <c r="BQ203" s="398">
        <v>7</v>
      </c>
      <c r="BR203" s="397">
        <v>-41</v>
      </c>
      <c r="BS203" s="398">
        <v>36</v>
      </c>
      <c r="BT203" s="398">
        <v>29</v>
      </c>
      <c r="BU203" s="415">
        <v>-64</v>
      </c>
      <c r="BV203" s="416">
        <v>-114</v>
      </c>
      <c r="BW203" s="416">
        <v>140</v>
      </c>
      <c r="BX203" s="416">
        <v>201</v>
      </c>
      <c r="BY203" s="416">
        <v>-11</v>
      </c>
      <c r="BZ203" s="417">
        <v>-43</v>
      </c>
      <c r="CA203" s="416">
        <v>42</v>
      </c>
      <c r="CB203" s="416">
        <v>-40</v>
      </c>
      <c r="CC203" s="415">
        <v>61</v>
      </c>
      <c r="CD203" s="740">
        <v>41</v>
      </c>
      <c r="CE203" s="740">
        <v>206</v>
      </c>
      <c r="CF203" s="740">
        <v>-203</v>
      </c>
      <c r="CG203" s="740">
        <v>68</v>
      </c>
      <c r="CH203" s="741">
        <v>-108</v>
      </c>
      <c r="CI203" s="740">
        <v>23</v>
      </c>
      <c r="CK203" s="7"/>
      <c r="CL203" s="7"/>
      <c r="CS203" s="1168"/>
      <c r="CW203" s="1168"/>
      <c r="DF203" s="1126"/>
    </row>
    <row r="204" spans="1:110" hidden="1" outlineLevel="1">
      <c r="A204" s="423" t="s">
        <v>49</v>
      </c>
      <c r="B204" s="424">
        <v>-3512</v>
      </c>
      <c r="C204" s="425">
        <v>-3739</v>
      </c>
      <c r="D204" s="425">
        <v>-3409</v>
      </c>
      <c r="E204" s="426">
        <v>-3813</v>
      </c>
      <c r="F204" s="424">
        <v>-3299</v>
      </c>
      <c r="G204" s="425">
        <v>-3707</v>
      </c>
      <c r="H204" s="425">
        <v>-3252</v>
      </c>
      <c r="I204" s="426">
        <v>-3717</v>
      </c>
      <c r="J204" s="425">
        <v>-3494</v>
      </c>
      <c r="K204" s="425">
        <v>-3700</v>
      </c>
      <c r="L204" s="425">
        <v>-3524</v>
      </c>
      <c r="M204" s="425">
        <v>-4117</v>
      </c>
      <c r="N204" s="424">
        <v>-3989</v>
      </c>
      <c r="O204" s="425">
        <v>-4312</v>
      </c>
      <c r="P204" s="425">
        <v>-4387</v>
      </c>
      <c r="Q204" s="426">
        <v>-4993</v>
      </c>
      <c r="R204" s="425">
        <v>-4432</v>
      </c>
      <c r="S204" s="425">
        <v>-4710</v>
      </c>
      <c r="T204" s="425">
        <v>-4722</v>
      </c>
      <c r="U204" s="425">
        <v>-5160</v>
      </c>
      <c r="V204" s="424">
        <v>-5016</v>
      </c>
      <c r="W204" s="425">
        <v>-5377</v>
      </c>
      <c r="X204" s="425">
        <v>-5465</v>
      </c>
      <c r="Y204" s="426">
        <v>-5931</v>
      </c>
      <c r="Z204" s="425">
        <v>-5265</v>
      </c>
      <c r="AA204" s="425">
        <v>-5618</v>
      </c>
      <c r="AB204" s="425">
        <v>-5311</v>
      </c>
      <c r="AC204" s="425">
        <v>-5996</v>
      </c>
      <c r="AD204" s="424">
        <v>-5658</v>
      </c>
      <c r="AE204" s="425">
        <v>-6421</v>
      </c>
      <c r="AF204" s="425">
        <v>-6800</v>
      </c>
      <c r="AG204" s="426">
        <v>-7340</v>
      </c>
      <c r="AH204" s="425">
        <v>-7065</v>
      </c>
      <c r="AI204" s="425">
        <v>-7564</v>
      </c>
      <c r="AJ204" s="425">
        <v>-7045</v>
      </c>
      <c r="AK204" s="425">
        <v>-7721</v>
      </c>
      <c r="AL204" s="424">
        <v>-7026</v>
      </c>
      <c r="AM204" s="425">
        <v>-7557</v>
      </c>
      <c r="AN204" s="425">
        <v>-8074</v>
      </c>
      <c r="AO204" s="426">
        <v>-9107</v>
      </c>
      <c r="AP204" s="425">
        <v>-9189</v>
      </c>
      <c r="AQ204" s="425">
        <v>-9833</v>
      </c>
      <c r="AR204" s="425">
        <v>-10095</v>
      </c>
      <c r="AS204" s="425">
        <v>-11018</v>
      </c>
      <c r="AT204" s="424">
        <v>-10638</v>
      </c>
      <c r="AU204" s="425">
        <v>-11188</v>
      </c>
      <c r="AV204" s="425">
        <v>-11414</v>
      </c>
      <c r="AW204" s="426">
        <v>-11769</v>
      </c>
      <c r="AX204" s="425">
        <v>-10469</v>
      </c>
      <c r="AY204" s="425">
        <v>-10801</v>
      </c>
      <c r="AZ204" s="425">
        <v>-10468</v>
      </c>
      <c r="BA204" s="425">
        <v>-10563</v>
      </c>
      <c r="BB204" s="424">
        <v>-9328</v>
      </c>
      <c r="BC204" s="425">
        <v>-9842</v>
      </c>
      <c r="BD204" s="425">
        <v>-10129</v>
      </c>
      <c r="BE204" s="426">
        <v>-10010</v>
      </c>
      <c r="BF204" s="425">
        <v>-8274</v>
      </c>
      <c r="BG204" s="425">
        <v>-9096</v>
      </c>
      <c r="BH204" s="425">
        <v>-9363</v>
      </c>
      <c r="BI204" s="425">
        <v>-9808</v>
      </c>
      <c r="BJ204" s="424">
        <v>-7666</v>
      </c>
      <c r="BK204" s="425">
        <v>-8872</v>
      </c>
      <c r="BL204" s="425">
        <v>-8893</v>
      </c>
      <c r="BM204" s="426">
        <v>-9836</v>
      </c>
      <c r="BN204" s="425">
        <v>-9852</v>
      </c>
      <c r="BO204" s="425">
        <v>-10107</v>
      </c>
      <c r="BP204" s="425">
        <v>-10232</v>
      </c>
      <c r="BQ204" s="425">
        <v>-11118</v>
      </c>
      <c r="BR204" s="424">
        <v>-10849</v>
      </c>
      <c r="BS204" s="425">
        <v>-12948</v>
      </c>
      <c r="BT204" s="425">
        <v>-13304</v>
      </c>
      <c r="BU204" s="427">
        <v>-14188</v>
      </c>
      <c r="BV204" s="428">
        <v>-13874</v>
      </c>
      <c r="BW204" s="428">
        <v>-15254</v>
      </c>
      <c r="BX204" s="428">
        <v>-14800</v>
      </c>
      <c r="BY204" s="428">
        <v>-16443</v>
      </c>
      <c r="BZ204" s="429">
        <v>-14405</v>
      </c>
      <c r="CA204" s="428">
        <v>-14089</v>
      </c>
      <c r="CB204" s="428">
        <v>-12686</v>
      </c>
      <c r="CC204" s="427">
        <v>-13492</v>
      </c>
      <c r="CD204" s="745">
        <v>-12674</v>
      </c>
      <c r="CE204" s="745">
        <v>-13931</v>
      </c>
      <c r="CF204" s="745">
        <v>-13961</v>
      </c>
      <c r="CG204" s="745">
        <v>-15394</v>
      </c>
      <c r="CH204" s="746">
        <v>-14236</v>
      </c>
      <c r="CI204" s="745">
        <v>-15774</v>
      </c>
      <c r="CK204" s="7"/>
      <c r="CL204" s="7"/>
      <c r="CS204" s="1170"/>
      <c r="CW204" s="1170"/>
      <c r="DF204" s="1126"/>
    </row>
    <row r="205" spans="1:110" hidden="1" outlineLevel="1">
      <c r="A205" s="393" t="s">
        <v>50</v>
      </c>
      <c r="B205" s="386"/>
      <c r="C205" s="387"/>
      <c r="D205" s="395"/>
      <c r="E205" s="396"/>
      <c r="F205" s="397"/>
      <c r="G205" s="398"/>
      <c r="H205" s="398"/>
      <c r="I205" s="399"/>
      <c r="J205" s="395"/>
      <c r="K205" s="398"/>
      <c r="L205" s="398"/>
      <c r="M205" s="395"/>
      <c r="N205" s="397"/>
      <c r="O205" s="398"/>
      <c r="P205" s="398"/>
      <c r="Q205" s="399"/>
      <c r="R205" s="398"/>
      <c r="S205" s="398"/>
      <c r="T205" s="398"/>
      <c r="U205" s="398"/>
      <c r="V205" s="397"/>
      <c r="W205" s="398"/>
      <c r="X205" s="398"/>
      <c r="Y205" s="399"/>
      <c r="Z205" s="398"/>
      <c r="AA205" s="398"/>
      <c r="AB205" s="398"/>
      <c r="AC205" s="398"/>
      <c r="AD205" s="397"/>
      <c r="AE205" s="398"/>
      <c r="AF205" s="398"/>
      <c r="AG205" s="399"/>
      <c r="AH205" s="398"/>
      <c r="AI205" s="398"/>
      <c r="AJ205" s="398"/>
      <c r="AK205" s="398"/>
      <c r="AL205" s="397"/>
      <c r="AM205" s="398"/>
      <c r="AN205" s="398"/>
      <c r="AO205" s="399"/>
      <c r="AP205" s="398"/>
      <c r="AQ205" s="398"/>
      <c r="AR205" s="398"/>
      <c r="AS205" s="398"/>
      <c r="AT205" s="397"/>
      <c r="AU205" s="398"/>
      <c r="AV205" s="398"/>
      <c r="AW205" s="399"/>
      <c r="AX205" s="398"/>
      <c r="AY205" s="398"/>
      <c r="AZ205" s="398"/>
      <c r="BA205" s="398"/>
      <c r="BB205" s="397"/>
      <c r="BC205" s="398"/>
      <c r="BD205" s="398"/>
      <c r="BE205" s="399"/>
      <c r="BF205" s="398"/>
      <c r="BG205" s="398"/>
      <c r="BH205" s="398"/>
      <c r="BI205" s="398"/>
      <c r="BJ205" s="397"/>
      <c r="BK205" s="398"/>
      <c r="BL205" s="398"/>
      <c r="BM205" s="399"/>
      <c r="BN205" s="398"/>
      <c r="BO205" s="398"/>
      <c r="BP205" s="398"/>
      <c r="BQ205" s="398"/>
      <c r="BR205" s="397"/>
      <c r="BS205" s="398"/>
      <c r="BT205" s="398"/>
      <c r="BU205" s="399"/>
      <c r="BV205" s="398"/>
      <c r="BW205" s="398"/>
      <c r="BX205" s="398"/>
      <c r="BY205" s="398"/>
      <c r="BZ205" s="430"/>
      <c r="CA205" s="431"/>
      <c r="CB205" s="431"/>
      <c r="CC205" s="432"/>
      <c r="CD205" s="748"/>
      <c r="CE205" s="748"/>
      <c r="CF205" s="748"/>
      <c r="CG205" s="748"/>
      <c r="CH205" s="747"/>
      <c r="CI205" s="748"/>
      <c r="CK205" s="7"/>
      <c r="CL205" s="7"/>
      <c r="CS205" s="1171"/>
      <c r="CW205" s="1171"/>
      <c r="DF205" s="1126"/>
    </row>
    <row r="206" spans="1:110" hidden="1" outlineLevel="1">
      <c r="A206" s="433" t="s">
        <v>51</v>
      </c>
      <c r="B206" s="434"/>
      <c r="C206" s="435"/>
      <c r="D206" s="435"/>
      <c r="E206" s="436"/>
      <c r="F206" s="434"/>
      <c r="G206" s="435"/>
      <c r="H206" s="435"/>
      <c r="I206" s="436"/>
      <c r="J206" s="435"/>
      <c r="K206" s="437"/>
      <c r="L206" s="437"/>
      <c r="M206" s="435"/>
      <c r="N206" s="434"/>
      <c r="O206" s="435"/>
      <c r="P206" s="435"/>
      <c r="Q206" s="436"/>
      <c r="R206" s="437"/>
      <c r="S206" s="437"/>
      <c r="T206" s="437"/>
      <c r="U206" s="437"/>
      <c r="V206" s="434"/>
      <c r="W206" s="435"/>
      <c r="X206" s="435"/>
      <c r="Y206" s="436"/>
      <c r="Z206" s="437"/>
      <c r="AA206" s="437"/>
      <c r="AB206" s="437"/>
      <c r="AC206" s="437"/>
      <c r="AD206" s="434"/>
      <c r="AE206" s="435"/>
      <c r="AF206" s="435"/>
      <c r="AG206" s="436"/>
      <c r="AH206" s="437"/>
      <c r="AI206" s="437"/>
      <c r="AJ206" s="437"/>
      <c r="AK206" s="437"/>
      <c r="AL206" s="434"/>
      <c r="AM206" s="435"/>
      <c r="AN206" s="435"/>
      <c r="AO206" s="436"/>
      <c r="AP206" s="437"/>
      <c r="AQ206" s="437"/>
      <c r="AR206" s="437"/>
      <c r="AS206" s="437"/>
      <c r="AT206" s="434"/>
      <c r="AU206" s="435"/>
      <c r="AV206" s="435"/>
      <c r="AW206" s="436"/>
      <c r="AX206" s="435"/>
      <c r="AY206" s="435"/>
      <c r="AZ206" s="435"/>
      <c r="BA206" s="435"/>
      <c r="BB206" s="434"/>
      <c r="BC206" s="435"/>
      <c r="BD206" s="435"/>
      <c r="BE206" s="436"/>
      <c r="BF206" s="435"/>
      <c r="BG206" s="435"/>
      <c r="BH206" s="435"/>
      <c r="BI206" s="435"/>
      <c r="BJ206" s="434"/>
      <c r="BK206" s="435"/>
      <c r="BL206" s="435"/>
      <c r="BM206" s="436"/>
      <c r="BN206" s="435"/>
      <c r="BO206" s="435"/>
      <c r="BP206" s="435"/>
      <c r="BQ206" s="435"/>
      <c r="BR206" s="434"/>
      <c r="BS206" s="435"/>
      <c r="BT206" s="435"/>
      <c r="BU206" s="436"/>
      <c r="BV206" s="435"/>
      <c r="BW206" s="435"/>
      <c r="BX206" s="435"/>
      <c r="BY206" s="435"/>
      <c r="BZ206" s="434"/>
      <c r="CA206" s="435"/>
      <c r="CB206" s="435"/>
      <c r="CC206" s="436"/>
      <c r="CD206" s="750"/>
      <c r="CE206" s="750"/>
      <c r="CF206" s="750"/>
      <c r="CG206" s="750"/>
      <c r="CH206" s="749"/>
      <c r="CI206" s="750"/>
      <c r="CK206" s="7"/>
      <c r="CL206" s="7"/>
      <c r="CS206" s="1173"/>
      <c r="CW206" s="1173"/>
      <c r="DF206" s="1126"/>
    </row>
    <row r="207" spans="1:110" hidden="1" outlineLevel="1">
      <c r="A207" s="393" t="s">
        <v>37</v>
      </c>
      <c r="B207" s="394">
        <v>276</v>
      </c>
      <c r="C207" s="395">
        <v>353</v>
      </c>
      <c r="D207" s="395">
        <v>303</v>
      </c>
      <c r="E207" s="396">
        <v>263</v>
      </c>
      <c r="F207" s="394">
        <v>266</v>
      </c>
      <c r="G207" s="395">
        <v>272</v>
      </c>
      <c r="H207" s="395">
        <v>211</v>
      </c>
      <c r="I207" s="396">
        <v>282</v>
      </c>
      <c r="J207" s="395">
        <v>264</v>
      </c>
      <c r="K207" s="398">
        <v>291</v>
      </c>
      <c r="L207" s="398">
        <v>209</v>
      </c>
      <c r="M207" s="395">
        <v>217</v>
      </c>
      <c r="N207" s="394">
        <v>206</v>
      </c>
      <c r="O207" s="395">
        <v>260</v>
      </c>
      <c r="P207" s="395">
        <v>241</v>
      </c>
      <c r="Q207" s="396">
        <v>311</v>
      </c>
      <c r="R207" s="398">
        <v>300</v>
      </c>
      <c r="S207" s="398">
        <v>346</v>
      </c>
      <c r="T207" s="398">
        <v>382</v>
      </c>
      <c r="U207" s="398">
        <v>405</v>
      </c>
      <c r="V207" s="394">
        <v>407</v>
      </c>
      <c r="W207" s="395">
        <v>460</v>
      </c>
      <c r="X207" s="395">
        <v>393</v>
      </c>
      <c r="Y207" s="396">
        <v>440</v>
      </c>
      <c r="Z207" s="398">
        <v>399</v>
      </c>
      <c r="AA207" s="398">
        <v>462</v>
      </c>
      <c r="AB207" s="398">
        <v>445</v>
      </c>
      <c r="AC207" s="398">
        <v>501</v>
      </c>
      <c r="AD207" s="394">
        <v>462</v>
      </c>
      <c r="AE207" s="395">
        <v>581</v>
      </c>
      <c r="AF207" s="395">
        <v>603</v>
      </c>
      <c r="AG207" s="396">
        <v>653</v>
      </c>
      <c r="AH207" s="398">
        <v>607</v>
      </c>
      <c r="AI207" s="398">
        <v>595</v>
      </c>
      <c r="AJ207" s="398">
        <v>548</v>
      </c>
      <c r="AK207" s="398">
        <v>533</v>
      </c>
      <c r="AL207" s="394">
        <v>390</v>
      </c>
      <c r="AM207" s="395">
        <v>572</v>
      </c>
      <c r="AN207" s="395">
        <v>579</v>
      </c>
      <c r="AO207" s="396">
        <v>612</v>
      </c>
      <c r="AP207" s="398">
        <v>580</v>
      </c>
      <c r="AQ207" s="398">
        <v>664</v>
      </c>
      <c r="AR207" s="398">
        <v>698</v>
      </c>
      <c r="AS207" s="398">
        <v>795</v>
      </c>
      <c r="AT207" s="394">
        <v>738</v>
      </c>
      <c r="AU207" s="395">
        <v>831</v>
      </c>
      <c r="AV207" s="395">
        <v>829</v>
      </c>
      <c r="AW207" s="396">
        <v>804</v>
      </c>
      <c r="AX207" s="395">
        <v>657</v>
      </c>
      <c r="AY207" s="395">
        <v>771</v>
      </c>
      <c r="AZ207" s="395">
        <v>768</v>
      </c>
      <c r="BA207" s="395">
        <v>809</v>
      </c>
      <c r="BB207" s="394">
        <v>681</v>
      </c>
      <c r="BC207" s="395">
        <v>735</v>
      </c>
      <c r="BD207" s="395">
        <v>766</v>
      </c>
      <c r="BE207" s="396">
        <v>780</v>
      </c>
      <c r="BF207" s="395">
        <v>747</v>
      </c>
      <c r="BG207" s="395">
        <v>808</v>
      </c>
      <c r="BH207" s="395">
        <v>884</v>
      </c>
      <c r="BI207" s="395">
        <v>883</v>
      </c>
      <c r="BJ207" s="394">
        <v>813</v>
      </c>
      <c r="BK207" s="395">
        <v>962</v>
      </c>
      <c r="BL207" s="395">
        <v>1047</v>
      </c>
      <c r="BM207" s="396">
        <v>1210</v>
      </c>
      <c r="BN207" s="395">
        <v>1195</v>
      </c>
      <c r="BO207" s="395">
        <v>1275</v>
      </c>
      <c r="BP207" s="395">
        <v>1442</v>
      </c>
      <c r="BQ207" s="395">
        <v>1411</v>
      </c>
      <c r="BR207" s="394">
        <v>1440</v>
      </c>
      <c r="BS207" s="395">
        <v>1622</v>
      </c>
      <c r="BT207" s="395">
        <v>1801</v>
      </c>
      <c r="BU207" s="396">
        <v>1886</v>
      </c>
      <c r="BV207" s="395">
        <v>1643</v>
      </c>
      <c r="BW207" s="395">
        <v>1711</v>
      </c>
      <c r="BX207" s="395">
        <v>1921</v>
      </c>
      <c r="BY207" s="395">
        <v>2016</v>
      </c>
      <c r="BZ207" s="394">
        <v>1384</v>
      </c>
      <c r="CA207" s="395">
        <v>1323</v>
      </c>
      <c r="CB207" s="395">
        <v>1451</v>
      </c>
      <c r="CC207" s="396">
        <v>1594</v>
      </c>
      <c r="CD207" s="730">
        <v>1577</v>
      </c>
      <c r="CE207" s="730">
        <v>2000</v>
      </c>
      <c r="CF207" s="730">
        <v>2312</v>
      </c>
      <c r="CG207" s="730">
        <v>2238</v>
      </c>
      <c r="CH207" s="729">
        <v>2006</v>
      </c>
      <c r="CI207" s="730">
        <v>2161</v>
      </c>
      <c r="CK207" s="7"/>
      <c r="CL207" s="7"/>
      <c r="CS207" s="1172"/>
      <c r="CW207" s="1172"/>
      <c r="DF207" s="1126"/>
    </row>
    <row r="208" spans="1:110" hidden="1" outlineLevel="1">
      <c r="A208" s="393" t="s">
        <v>87</v>
      </c>
      <c r="B208" s="394">
        <v>89</v>
      </c>
      <c r="C208" s="395">
        <v>41</v>
      </c>
      <c r="D208" s="395">
        <v>-24</v>
      </c>
      <c r="E208" s="396">
        <v>-108</v>
      </c>
      <c r="F208" s="394">
        <v>-26</v>
      </c>
      <c r="G208" s="395">
        <v>-58</v>
      </c>
      <c r="H208" s="395">
        <v>32</v>
      </c>
      <c r="I208" s="396">
        <v>-1</v>
      </c>
      <c r="J208" s="395">
        <v>47</v>
      </c>
      <c r="K208" s="398">
        <v>38</v>
      </c>
      <c r="L208" s="398">
        <v>40</v>
      </c>
      <c r="M208" s="395">
        <v>33</v>
      </c>
      <c r="N208" s="394">
        <v>39</v>
      </c>
      <c r="O208" s="395">
        <v>47</v>
      </c>
      <c r="P208" s="395">
        <v>11</v>
      </c>
      <c r="Q208" s="396">
        <v>5</v>
      </c>
      <c r="R208" s="398">
        <v>35</v>
      </c>
      <c r="S208" s="398">
        <v>27</v>
      </c>
      <c r="T208" s="398">
        <v>-30</v>
      </c>
      <c r="U208" s="398">
        <v>26</v>
      </c>
      <c r="V208" s="394">
        <v>56</v>
      </c>
      <c r="W208" s="395">
        <v>94</v>
      </c>
      <c r="X208" s="395">
        <v>116</v>
      </c>
      <c r="Y208" s="396">
        <v>128</v>
      </c>
      <c r="Z208" s="398">
        <v>109</v>
      </c>
      <c r="AA208" s="398">
        <v>115</v>
      </c>
      <c r="AB208" s="398">
        <v>60</v>
      </c>
      <c r="AC208" s="398">
        <v>112</v>
      </c>
      <c r="AD208" s="394">
        <v>90</v>
      </c>
      <c r="AE208" s="395">
        <v>126</v>
      </c>
      <c r="AF208" s="395">
        <v>91</v>
      </c>
      <c r="AG208" s="396">
        <v>80</v>
      </c>
      <c r="AH208" s="398">
        <v>104</v>
      </c>
      <c r="AI208" s="398">
        <v>155</v>
      </c>
      <c r="AJ208" s="398">
        <v>113</v>
      </c>
      <c r="AK208" s="398">
        <v>126</v>
      </c>
      <c r="AL208" s="394">
        <v>84</v>
      </c>
      <c r="AM208" s="395">
        <v>104</v>
      </c>
      <c r="AN208" s="395">
        <v>88</v>
      </c>
      <c r="AO208" s="396">
        <v>121</v>
      </c>
      <c r="AP208" s="398">
        <v>142</v>
      </c>
      <c r="AQ208" s="398">
        <v>173</v>
      </c>
      <c r="AR208" s="398">
        <v>164</v>
      </c>
      <c r="AS208" s="398">
        <v>171</v>
      </c>
      <c r="AT208" s="394">
        <v>185</v>
      </c>
      <c r="AU208" s="395">
        <v>182</v>
      </c>
      <c r="AV208" s="395">
        <v>178</v>
      </c>
      <c r="AW208" s="396">
        <v>191</v>
      </c>
      <c r="AX208" s="395">
        <v>186</v>
      </c>
      <c r="AY208" s="395">
        <v>203</v>
      </c>
      <c r="AZ208" s="395">
        <v>179</v>
      </c>
      <c r="BA208" s="395">
        <v>112</v>
      </c>
      <c r="BB208" s="394">
        <v>151</v>
      </c>
      <c r="BC208" s="395">
        <v>151</v>
      </c>
      <c r="BD208" s="395">
        <v>198</v>
      </c>
      <c r="BE208" s="396">
        <v>175</v>
      </c>
      <c r="BF208" s="395">
        <v>193</v>
      </c>
      <c r="BG208" s="395">
        <v>245</v>
      </c>
      <c r="BH208" s="395">
        <v>314</v>
      </c>
      <c r="BI208" s="395">
        <v>363</v>
      </c>
      <c r="BJ208" s="394">
        <v>347</v>
      </c>
      <c r="BK208" s="395">
        <v>485</v>
      </c>
      <c r="BL208" s="395">
        <v>559</v>
      </c>
      <c r="BM208" s="396">
        <v>682</v>
      </c>
      <c r="BN208" s="395">
        <v>703</v>
      </c>
      <c r="BO208" s="395">
        <v>721</v>
      </c>
      <c r="BP208" s="395">
        <v>748</v>
      </c>
      <c r="BQ208" s="395">
        <v>838</v>
      </c>
      <c r="BR208" s="394">
        <v>912</v>
      </c>
      <c r="BS208" s="395">
        <v>1125</v>
      </c>
      <c r="BT208" s="395">
        <v>1119</v>
      </c>
      <c r="BU208" s="396">
        <v>1228</v>
      </c>
      <c r="BV208" s="395">
        <v>1252</v>
      </c>
      <c r="BW208" s="395">
        <v>1615</v>
      </c>
      <c r="BX208" s="395">
        <v>1455</v>
      </c>
      <c r="BY208" s="395">
        <v>1280</v>
      </c>
      <c r="BZ208" s="394">
        <v>868</v>
      </c>
      <c r="CA208" s="395">
        <v>875</v>
      </c>
      <c r="CB208" s="395">
        <v>823</v>
      </c>
      <c r="CC208" s="396">
        <v>904</v>
      </c>
      <c r="CD208" s="730">
        <v>960</v>
      </c>
      <c r="CE208" s="730">
        <v>1331</v>
      </c>
      <c r="CF208" s="730">
        <v>1312</v>
      </c>
      <c r="CG208" s="730">
        <v>1640</v>
      </c>
      <c r="CH208" s="729">
        <v>1681</v>
      </c>
      <c r="CI208" s="730">
        <v>1819</v>
      </c>
      <c r="CK208" s="7"/>
      <c r="CL208" s="7"/>
      <c r="CS208" s="1172"/>
      <c r="CW208" s="1172"/>
      <c r="DF208" s="1126"/>
    </row>
    <row r="209" spans="1:110" hidden="1" outlineLevel="1">
      <c r="A209" s="393" t="s">
        <v>38</v>
      </c>
      <c r="B209" s="394">
        <v>118</v>
      </c>
      <c r="C209" s="395">
        <v>127</v>
      </c>
      <c r="D209" s="395">
        <v>86</v>
      </c>
      <c r="E209" s="396">
        <v>103</v>
      </c>
      <c r="F209" s="394">
        <v>67</v>
      </c>
      <c r="G209" s="395">
        <v>86</v>
      </c>
      <c r="H209" s="395">
        <v>30</v>
      </c>
      <c r="I209" s="396">
        <v>103</v>
      </c>
      <c r="J209" s="395">
        <v>49</v>
      </c>
      <c r="K209" s="398">
        <v>54</v>
      </c>
      <c r="L209" s="398">
        <v>19</v>
      </c>
      <c r="M209" s="395">
        <v>38</v>
      </c>
      <c r="N209" s="394">
        <v>85</v>
      </c>
      <c r="O209" s="395">
        <v>53</v>
      </c>
      <c r="P209" s="395">
        <v>12</v>
      </c>
      <c r="Q209" s="396">
        <v>78</v>
      </c>
      <c r="R209" s="398">
        <v>87</v>
      </c>
      <c r="S209" s="398">
        <v>116</v>
      </c>
      <c r="T209" s="398">
        <v>105</v>
      </c>
      <c r="U209" s="398">
        <v>162</v>
      </c>
      <c r="V209" s="394">
        <v>172</v>
      </c>
      <c r="W209" s="395">
        <v>165</v>
      </c>
      <c r="X209" s="395">
        <v>147</v>
      </c>
      <c r="Y209" s="396">
        <v>190</v>
      </c>
      <c r="Z209" s="398">
        <v>289</v>
      </c>
      <c r="AA209" s="398">
        <v>172</v>
      </c>
      <c r="AB209" s="398">
        <v>153</v>
      </c>
      <c r="AC209" s="398">
        <v>222</v>
      </c>
      <c r="AD209" s="394">
        <v>218</v>
      </c>
      <c r="AE209" s="395">
        <v>258</v>
      </c>
      <c r="AF209" s="395">
        <v>196</v>
      </c>
      <c r="AG209" s="396">
        <v>270</v>
      </c>
      <c r="AH209" s="398">
        <v>260</v>
      </c>
      <c r="AI209" s="398">
        <v>264</v>
      </c>
      <c r="AJ209" s="398">
        <v>241</v>
      </c>
      <c r="AK209" s="398">
        <v>281</v>
      </c>
      <c r="AL209" s="394">
        <v>216</v>
      </c>
      <c r="AM209" s="395">
        <v>257</v>
      </c>
      <c r="AN209" s="395">
        <v>288</v>
      </c>
      <c r="AO209" s="396">
        <v>271</v>
      </c>
      <c r="AP209" s="398">
        <v>263</v>
      </c>
      <c r="AQ209" s="398">
        <v>299</v>
      </c>
      <c r="AR209" s="398">
        <v>298</v>
      </c>
      <c r="AS209" s="398">
        <v>378</v>
      </c>
      <c r="AT209" s="394">
        <v>277</v>
      </c>
      <c r="AU209" s="395">
        <v>303</v>
      </c>
      <c r="AV209" s="395">
        <v>305</v>
      </c>
      <c r="AW209" s="396">
        <v>238</v>
      </c>
      <c r="AX209" s="395">
        <v>248</v>
      </c>
      <c r="AY209" s="395">
        <v>188</v>
      </c>
      <c r="AZ209" s="395">
        <v>295</v>
      </c>
      <c r="BA209" s="395">
        <v>319</v>
      </c>
      <c r="BB209" s="394">
        <v>184</v>
      </c>
      <c r="BC209" s="395">
        <v>262</v>
      </c>
      <c r="BD209" s="395">
        <v>268</v>
      </c>
      <c r="BE209" s="396">
        <v>337</v>
      </c>
      <c r="BF209" s="395">
        <v>213</v>
      </c>
      <c r="BG209" s="395">
        <v>215</v>
      </c>
      <c r="BH209" s="395">
        <v>244</v>
      </c>
      <c r="BI209" s="395">
        <v>271</v>
      </c>
      <c r="BJ209" s="394">
        <v>262</v>
      </c>
      <c r="BK209" s="395">
        <v>280</v>
      </c>
      <c r="BL209" s="395">
        <v>311</v>
      </c>
      <c r="BM209" s="396">
        <v>347</v>
      </c>
      <c r="BN209" s="395">
        <v>351</v>
      </c>
      <c r="BO209" s="395">
        <v>336</v>
      </c>
      <c r="BP209" s="395">
        <v>311</v>
      </c>
      <c r="BQ209" s="395">
        <v>348</v>
      </c>
      <c r="BR209" s="394">
        <v>378</v>
      </c>
      <c r="BS209" s="395">
        <v>392</v>
      </c>
      <c r="BT209" s="395">
        <v>343</v>
      </c>
      <c r="BU209" s="396">
        <v>426</v>
      </c>
      <c r="BV209" s="395">
        <v>412</v>
      </c>
      <c r="BW209" s="395">
        <v>318</v>
      </c>
      <c r="BX209" s="395">
        <v>337</v>
      </c>
      <c r="BY209" s="395">
        <v>261</v>
      </c>
      <c r="BZ209" s="394">
        <v>76</v>
      </c>
      <c r="CA209" s="395">
        <v>-13</v>
      </c>
      <c r="CB209" s="395">
        <v>83</v>
      </c>
      <c r="CC209" s="396">
        <v>107</v>
      </c>
      <c r="CD209" s="730">
        <v>243</v>
      </c>
      <c r="CE209" s="730">
        <v>289</v>
      </c>
      <c r="CF209" s="730">
        <v>317</v>
      </c>
      <c r="CG209" s="730">
        <v>413</v>
      </c>
      <c r="CH209" s="729">
        <v>401</v>
      </c>
      <c r="CI209" s="730">
        <v>392</v>
      </c>
      <c r="CK209" s="7"/>
      <c r="CL209" s="7"/>
      <c r="CS209" s="1172"/>
      <c r="CW209" s="1172"/>
      <c r="DF209" s="1126"/>
    </row>
    <row r="210" spans="1:110" hidden="1" outlineLevel="1">
      <c r="A210" s="393" t="s">
        <v>88</v>
      </c>
      <c r="B210" s="394"/>
      <c r="C210" s="395"/>
      <c r="D210" s="395"/>
      <c r="E210" s="396"/>
      <c r="F210" s="394"/>
      <c r="G210" s="395"/>
      <c r="H210" s="395"/>
      <c r="I210" s="396"/>
      <c r="J210" s="395"/>
      <c r="K210" s="398"/>
      <c r="L210" s="398"/>
      <c r="M210" s="395"/>
      <c r="N210" s="394"/>
      <c r="O210" s="395"/>
      <c r="P210" s="395"/>
      <c r="Q210" s="396"/>
      <c r="R210" s="398"/>
      <c r="S210" s="398"/>
      <c r="T210" s="398"/>
      <c r="U210" s="398"/>
      <c r="V210" s="394"/>
      <c r="W210" s="395"/>
      <c r="X210" s="395"/>
      <c r="Y210" s="396"/>
      <c r="Z210" s="398"/>
      <c r="AA210" s="398"/>
      <c r="AB210" s="398"/>
      <c r="AC210" s="398"/>
      <c r="AD210" s="394"/>
      <c r="AE210" s="395"/>
      <c r="AF210" s="395">
        <v>127</v>
      </c>
      <c r="AG210" s="396">
        <v>111</v>
      </c>
      <c r="AH210" s="398">
        <v>97</v>
      </c>
      <c r="AI210" s="398">
        <v>123</v>
      </c>
      <c r="AJ210" s="398">
        <v>171</v>
      </c>
      <c r="AK210" s="398">
        <v>175</v>
      </c>
      <c r="AL210" s="394">
        <v>83</v>
      </c>
      <c r="AM210" s="395">
        <v>146</v>
      </c>
      <c r="AN210" s="395">
        <v>359</v>
      </c>
      <c r="AO210" s="396">
        <v>422</v>
      </c>
      <c r="AP210" s="398">
        <v>390</v>
      </c>
      <c r="AQ210" s="398">
        <v>464</v>
      </c>
      <c r="AR210" s="398">
        <v>469</v>
      </c>
      <c r="AS210" s="398">
        <v>532</v>
      </c>
      <c r="AT210" s="394">
        <v>328</v>
      </c>
      <c r="AU210" s="395">
        <v>430</v>
      </c>
      <c r="AV210" s="395">
        <v>378</v>
      </c>
      <c r="AW210" s="396">
        <v>119</v>
      </c>
      <c r="AX210" s="395">
        <v>121</v>
      </c>
      <c r="AY210" s="395">
        <v>169</v>
      </c>
      <c r="AZ210" s="395">
        <v>217</v>
      </c>
      <c r="BA210" s="395">
        <v>179</v>
      </c>
      <c r="BB210" s="394">
        <v>104</v>
      </c>
      <c r="BC210" s="395">
        <v>212</v>
      </c>
      <c r="BD210" s="395">
        <v>286</v>
      </c>
      <c r="BE210" s="396">
        <v>235</v>
      </c>
      <c r="BF210" s="395">
        <v>228</v>
      </c>
      <c r="BG210" s="395">
        <v>414</v>
      </c>
      <c r="BH210" s="395">
        <v>600</v>
      </c>
      <c r="BI210" s="395">
        <v>490</v>
      </c>
      <c r="BJ210" s="394">
        <v>33</v>
      </c>
      <c r="BK210" s="395">
        <v>35</v>
      </c>
      <c r="BL210" s="395">
        <v>50</v>
      </c>
      <c r="BM210" s="396">
        <v>68</v>
      </c>
      <c r="BN210" s="400" t="s">
        <v>89</v>
      </c>
      <c r="BO210" s="401"/>
      <c r="BP210" s="401"/>
      <c r="BQ210" s="401"/>
      <c r="BR210" s="402"/>
      <c r="BS210" s="401"/>
      <c r="BT210" s="401"/>
      <c r="BU210" s="403"/>
      <c r="BV210" s="401"/>
      <c r="BW210" s="401"/>
      <c r="BX210" s="401"/>
      <c r="BY210" s="401"/>
      <c r="BZ210" s="402"/>
      <c r="CA210" s="401"/>
      <c r="CB210" s="401"/>
      <c r="CC210" s="403"/>
      <c r="CD210" s="733"/>
      <c r="CE210" s="733"/>
      <c r="CF210" s="733"/>
      <c r="CG210" s="733"/>
      <c r="CH210" s="734"/>
      <c r="CI210" s="733"/>
      <c r="CK210" s="7"/>
      <c r="CL210" s="7"/>
      <c r="CS210" s="1166"/>
      <c r="CW210" s="1166"/>
      <c r="DF210" s="1126"/>
    </row>
    <row r="211" spans="1:110" hidden="1" outlineLevel="1">
      <c r="A211" s="393" t="s">
        <v>52</v>
      </c>
      <c r="B211" s="394">
        <v>-65</v>
      </c>
      <c r="C211" s="395">
        <v>-64</v>
      </c>
      <c r="D211" s="395">
        <v>-8</v>
      </c>
      <c r="E211" s="396">
        <v>-48</v>
      </c>
      <c r="F211" s="394">
        <v>-59</v>
      </c>
      <c r="G211" s="395">
        <v>-52</v>
      </c>
      <c r="H211" s="395">
        <v>-47</v>
      </c>
      <c r="I211" s="396">
        <v>-51</v>
      </c>
      <c r="J211" s="395">
        <v>-20</v>
      </c>
      <c r="K211" s="398">
        <v>-43</v>
      </c>
      <c r="L211" s="398">
        <v>-18</v>
      </c>
      <c r="M211" s="395">
        <v>-46</v>
      </c>
      <c r="N211" s="394">
        <v>-33</v>
      </c>
      <c r="O211" s="395">
        <v>-28</v>
      </c>
      <c r="P211" s="395">
        <v>-30</v>
      </c>
      <c r="Q211" s="396">
        <v>-32</v>
      </c>
      <c r="R211" s="398">
        <v>-25</v>
      </c>
      <c r="S211" s="398">
        <v>-17</v>
      </c>
      <c r="T211" s="398">
        <v>-12</v>
      </c>
      <c r="U211" s="398">
        <v>-17</v>
      </c>
      <c r="V211" s="394">
        <v>-23</v>
      </c>
      <c r="W211" s="395">
        <v>-37</v>
      </c>
      <c r="X211" s="395">
        <v>-37</v>
      </c>
      <c r="Y211" s="396">
        <v>-6</v>
      </c>
      <c r="Z211" s="398">
        <v>-28</v>
      </c>
      <c r="AA211" s="398">
        <v>-27</v>
      </c>
      <c r="AB211" s="398">
        <v>-26</v>
      </c>
      <c r="AC211" s="398">
        <v>-27</v>
      </c>
      <c r="AD211" s="394">
        <v>-22</v>
      </c>
      <c r="AE211" s="395">
        <v>-8</v>
      </c>
      <c r="AF211" s="395">
        <v>-24</v>
      </c>
      <c r="AG211" s="396">
        <v>1</v>
      </c>
      <c r="AH211" s="398">
        <v>-25</v>
      </c>
      <c r="AI211" s="398">
        <v>-25</v>
      </c>
      <c r="AJ211" s="398">
        <v>-7</v>
      </c>
      <c r="AK211" s="398">
        <v>9</v>
      </c>
      <c r="AL211" s="394">
        <v>-48</v>
      </c>
      <c r="AM211" s="395">
        <v>-17</v>
      </c>
      <c r="AN211" s="395">
        <v>-31</v>
      </c>
      <c r="AO211" s="396">
        <v>-26</v>
      </c>
      <c r="AP211" s="398">
        <v>-47</v>
      </c>
      <c r="AQ211" s="398">
        <v>-59</v>
      </c>
      <c r="AR211" s="398">
        <v>71</v>
      </c>
      <c r="AS211" s="398">
        <v>-53</v>
      </c>
      <c r="AT211" s="394">
        <v>-65</v>
      </c>
      <c r="AU211" s="395">
        <v>-54</v>
      </c>
      <c r="AV211" s="395">
        <v>-63</v>
      </c>
      <c r="AW211" s="396">
        <v>-4</v>
      </c>
      <c r="AX211" s="395">
        <v>-41</v>
      </c>
      <c r="AY211" s="395">
        <v>-60</v>
      </c>
      <c r="AZ211" s="395">
        <v>-58</v>
      </c>
      <c r="BA211" s="395">
        <v>-37</v>
      </c>
      <c r="BB211" s="394">
        <v>-57</v>
      </c>
      <c r="BC211" s="395">
        <v>-57</v>
      </c>
      <c r="BD211" s="395">
        <v>-53</v>
      </c>
      <c r="BE211" s="396">
        <v>-67</v>
      </c>
      <c r="BF211" s="395">
        <v>-63</v>
      </c>
      <c r="BG211" s="395">
        <v>-93</v>
      </c>
      <c r="BH211" s="395">
        <v>-77</v>
      </c>
      <c r="BI211" s="395">
        <v>-216</v>
      </c>
      <c r="BJ211" s="394">
        <v>-111</v>
      </c>
      <c r="BK211" s="395">
        <v>-95</v>
      </c>
      <c r="BL211" s="395">
        <v>-186</v>
      </c>
      <c r="BM211" s="396">
        <v>-161</v>
      </c>
      <c r="BN211" s="395">
        <v>-153</v>
      </c>
      <c r="BO211" s="395">
        <v>5</v>
      </c>
      <c r="BP211" s="395">
        <v>-195</v>
      </c>
      <c r="BQ211" s="395">
        <v>-133</v>
      </c>
      <c r="BR211" s="394">
        <v>-189</v>
      </c>
      <c r="BS211" s="395">
        <v>-102</v>
      </c>
      <c r="BT211" s="395">
        <v>-136</v>
      </c>
      <c r="BU211" s="396">
        <v>-179</v>
      </c>
      <c r="BV211" s="395">
        <v>-59</v>
      </c>
      <c r="BW211" s="395">
        <v>-14</v>
      </c>
      <c r="BX211" s="395">
        <v>-73</v>
      </c>
      <c r="BY211" s="395">
        <v>-269</v>
      </c>
      <c r="BZ211" s="394">
        <v>-156</v>
      </c>
      <c r="CA211" s="395">
        <v>-119</v>
      </c>
      <c r="CB211" s="395">
        <v>45</v>
      </c>
      <c r="CC211" s="396">
        <v>-155</v>
      </c>
      <c r="CD211" s="730">
        <v>-153</v>
      </c>
      <c r="CE211" s="730">
        <v>-121</v>
      </c>
      <c r="CF211" s="730">
        <v>-159</v>
      </c>
      <c r="CG211" s="730">
        <v>-284</v>
      </c>
      <c r="CH211" s="729">
        <v>-101</v>
      </c>
      <c r="CI211" s="730">
        <v>-195</v>
      </c>
      <c r="CK211" s="7"/>
      <c r="CL211" s="7"/>
      <c r="CS211" s="1172"/>
      <c r="CW211" s="1172"/>
      <c r="DF211" s="1126"/>
    </row>
    <row r="212" spans="1:110" hidden="1" outlineLevel="1">
      <c r="A212" s="404" t="s">
        <v>53</v>
      </c>
      <c r="B212" s="405"/>
      <c r="C212" s="406"/>
      <c r="D212" s="406"/>
      <c r="E212" s="407"/>
      <c r="F212" s="408"/>
      <c r="G212" s="409"/>
      <c r="H212" s="409"/>
      <c r="I212" s="410"/>
      <c r="J212" s="406"/>
      <c r="K212" s="409"/>
      <c r="L212" s="409"/>
      <c r="M212" s="406"/>
      <c r="N212" s="408"/>
      <c r="O212" s="409"/>
      <c r="P212" s="409"/>
      <c r="Q212" s="410"/>
      <c r="R212" s="409"/>
      <c r="S212" s="409"/>
      <c r="T212" s="409"/>
      <c r="U212" s="409"/>
      <c r="V212" s="408"/>
      <c r="W212" s="409"/>
      <c r="X212" s="409"/>
      <c r="Y212" s="410"/>
      <c r="Z212" s="409"/>
      <c r="AA212" s="409"/>
      <c r="AB212" s="409"/>
      <c r="AC212" s="409"/>
      <c r="AD212" s="408"/>
      <c r="AE212" s="409"/>
      <c r="AF212" s="409"/>
      <c r="AG212" s="410"/>
      <c r="AH212" s="409"/>
      <c r="AI212" s="409"/>
      <c r="AJ212" s="409"/>
      <c r="AK212" s="409"/>
      <c r="AL212" s="408"/>
      <c r="AM212" s="409"/>
      <c r="AN212" s="409"/>
      <c r="AO212" s="410"/>
      <c r="AP212" s="409"/>
      <c r="AQ212" s="409"/>
      <c r="AR212" s="409"/>
      <c r="AS212" s="409"/>
      <c r="AT212" s="408"/>
      <c r="AU212" s="409"/>
      <c r="AV212" s="409"/>
      <c r="AW212" s="410"/>
      <c r="AX212" s="409">
        <v>-5</v>
      </c>
      <c r="AY212" s="409">
        <v>33</v>
      </c>
      <c r="AZ212" s="409">
        <v>4</v>
      </c>
      <c r="BA212" s="409">
        <v>4</v>
      </c>
      <c r="BB212" s="408">
        <v>9</v>
      </c>
      <c r="BC212" s="409">
        <v>3</v>
      </c>
      <c r="BD212" s="409">
        <v>4</v>
      </c>
      <c r="BE212" s="410">
        <v>3</v>
      </c>
      <c r="BF212" s="409">
        <v>3</v>
      </c>
      <c r="BG212" s="409">
        <v>-5</v>
      </c>
      <c r="BH212" s="409">
        <v>-3</v>
      </c>
      <c r="BI212" s="409">
        <v>-7</v>
      </c>
      <c r="BJ212" s="438" t="s">
        <v>91</v>
      </c>
      <c r="BK212" s="406"/>
      <c r="BL212" s="406"/>
      <c r="BM212" s="407"/>
      <c r="BN212" s="409"/>
      <c r="BO212" s="409"/>
      <c r="BP212" s="409"/>
      <c r="BQ212" s="409"/>
      <c r="BR212" s="408"/>
      <c r="BS212" s="409"/>
      <c r="BT212" s="409"/>
      <c r="BU212" s="410"/>
      <c r="BV212" s="409"/>
      <c r="BW212" s="409"/>
      <c r="BX212" s="409"/>
      <c r="BY212" s="409"/>
      <c r="BZ212" s="408"/>
      <c r="CA212" s="409"/>
      <c r="CB212" s="409"/>
      <c r="CC212" s="410"/>
      <c r="CD212" s="736"/>
      <c r="CE212" s="736"/>
      <c r="CF212" s="736"/>
      <c r="CG212" s="736"/>
      <c r="CH212" s="735"/>
      <c r="CI212" s="736"/>
      <c r="CK212" s="7"/>
      <c r="CL212" s="7"/>
      <c r="CS212" s="1165"/>
      <c r="CW212" s="1165"/>
      <c r="DF212" s="1126"/>
    </row>
    <row r="213" spans="1:110" hidden="1" outlineLevel="1">
      <c r="A213" s="385" t="s">
        <v>51</v>
      </c>
      <c r="B213" s="418">
        <v>418</v>
      </c>
      <c r="C213" s="414">
        <v>457</v>
      </c>
      <c r="D213" s="414">
        <v>357</v>
      </c>
      <c r="E213" s="419">
        <v>210</v>
      </c>
      <c r="F213" s="418">
        <v>248</v>
      </c>
      <c r="G213" s="414">
        <v>248</v>
      </c>
      <c r="H213" s="414">
        <v>226</v>
      </c>
      <c r="I213" s="419">
        <v>333</v>
      </c>
      <c r="J213" s="414">
        <v>340</v>
      </c>
      <c r="K213" s="412">
        <v>340</v>
      </c>
      <c r="L213" s="412">
        <v>250</v>
      </c>
      <c r="M213" s="414">
        <v>242</v>
      </c>
      <c r="N213" s="418">
        <v>297</v>
      </c>
      <c r="O213" s="414">
        <v>332</v>
      </c>
      <c r="P213" s="414">
        <v>234</v>
      </c>
      <c r="Q213" s="419">
        <v>362</v>
      </c>
      <c r="R213" s="412">
        <v>397</v>
      </c>
      <c r="S213" s="412">
        <v>472</v>
      </c>
      <c r="T213" s="412">
        <v>445</v>
      </c>
      <c r="U213" s="412">
        <v>576</v>
      </c>
      <c r="V213" s="418">
        <v>612</v>
      </c>
      <c r="W213" s="414">
        <v>682</v>
      </c>
      <c r="X213" s="414">
        <v>619</v>
      </c>
      <c r="Y213" s="419">
        <v>752</v>
      </c>
      <c r="Z213" s="412">
        <v>769</v>
      </c>
      <c r="AA213" s="412">
        <v>722</v>
      </c>
      <c r="AB213" s="412">
        <v>632</v>
      </c>
      <c r="AC213" s="412">
        <v>808</v>
      </c>
      <c r="AD213" s="418">
        <v>748</v>
      </c>
      <c r="AE213" s="414">
        <v>957</v>
      </c>
      <c r="AF213" s="414">
        <v>993</v>
      </c>
      <c r="AG213" s="419">
        <v>1115</v>
      </c>
      <c r="AH213" s="412">
        <v>1043</v>
      </c>
      <c r="AI213" s="412">
        <v>1112</v>
      </c>
      <c r="AJ213" s="412">
        <v>1066</v>
      </c>
      <c r="AK213" s="412">
        <v>1124</v>
      </c>
      <c r="AL213" s="418">
        <v>725</v>
      </c>
      <c r="AM213" s="414">
        <v>1062</v>
      </c>
      <c r="AN213" s="414">
        <v>1283</v>
      </c>
      <c r="AO213" s="419">
        <v>1400</v>
      </c>
      <c r="AP213" s="412">
        <v>1328</v>
      </c>
      <c r="AQ213" s="412">
        <v>1541</v>
      </c>
      <c r="AR213" s="412">
        <v>1700</v>
      </c>
      <c r="AS213" s="412">
        <v>1823</v>
      </c>
      <c r="AT213" s="418">
        <v>1463</v>
      </c>
      <c r="AU213" s="414">
        <v>1692</v>
      </c>
      <c r="AV213" s="414">
        <v>1627</v>
      </c>
      <c r="AW213" s="419">
        <v>1348</v>
      </c>
      <c r="AX213" s="414">
        <v>1166</v>
      </c>
      <c r="AY213" s="414">
        <v>1304</v>
      </c>
      <c r="AZ213" s="414">
        <v>1405</v>
      </c>
      <c r="BA213" s="414">
        <v>1386</v>
      </c>
      <c r="BB213" s="418">
        <v>1072</v>
      </c>
      <c r="BC213" s="414">
        <v>1306</v>
      </c>
      <c r="BD213" s="414">
        <v>1469</v>
      </c>
      <c r="BE213" s="419">
        <v>1463</v>
      </c>
      <c r="BF213" s="414">
        <v>1321</v>
      </c>
      <c r="BG213" s="414">
        <v>1584</v>
      </c>
      <c r="BH213" s="414">
        <v>1962</v>
      </c>
      <c r="BI213" s="414">
        <v>1784</v>
      </c>
      <c r="BJ213" s="418">
        <v>1344</v>
      </c>
      <c r="BK213" s="414">
        <v>1667</v>
      </c>
      <c r="BL213" s="414">
        <v>1781</v>
      </c>
      <c r="BM213" s="419">
        <v>2146</v>
      </c>
      <c r="BN213" s="414">
        <v>2096</v>
      </c>
      <c r="BO213" s="414">
        <v>2337</v>
      </c>
      <c r="BP213" s="414">
        <v>2306</v>
      </c>
      <c r="BQ213" s="414">
        <v>2464</v>
      </c>
      <c r="BR213" s="418">
        <v>2541</v>
      </c>
      <c r="BS213" s="414">
        <v>3037</v>
      </c>
      <c r="BT213" s="414">
        <v>3127</v>
      </c>
      <c r="BU213" s="419">
        <v>3361</v>
      </c>
      <c r="BV213" s="414">
        <v>3248</v>
      </c>
      <c r="BW213" s="414">
        <v>3630</v>
      </c>
      <c r="BX213" s="414">
        <v>3640</v>
      </c>
      <c r="BY213" s="414">
        <v>3288</v>
      </c>
      <c r="BZ213" s="418">
        <v>2172</v>
      </c>
      <c r="CA213" s="414">
        <v>2066</v>
      </c>
      <c r="CB213" s="414">
        <v>2402</v>
      </c>
      <c r="CC213" s="419">
        <v>2450</v>
      </c>
      <c r="CD213" s="739">
        <v>2627</v>
      </c>
      <c r="CE213" s="739">
        <v>3499</v>
      </c>
      <c r="CF213" s="739">
        <v>3782</v>
      </c>
      <c r="CG213" s="739">
        <v>4007</v>
      </c>
      <c r="CH213" s="742">
        <v>3987</v>
      </c>
      <c r="CI213" s="739">
        <v>4177</v>
      </c>
      <c r="CK213" s="7"/>
      <c r="CL213" s="7"/>
      <c r="CS213" s="1173"/>
      <c r="CW213" s="1173"/>
      <c r="DF213" s="1126"/>
    </row>
    <row r="214" spans="1:110" hidden="1" outlineLevel="1">
      <c r="A214" s="393"/>
      <c r="B214" s="386"/>
      <c r="C214" s="387"/>
      <c r="D214" s="387"/>
      <c r="E214" s="392"/>
      <c r="F214" s="386"/>
      <c r="G214" s="387"/>
      <c r="H214" s="387"/>
      <c r="I214" s="392"/>
      <c r="J214" s="391"/>
      <c r="K214" s="391"/>
      <c r="L214" s="391"/>
      <c r="M214" s="391"/>
      <c r="N214" s="386"/>
      <c r="O214" s="387"/>
      <c r="P214" s="387"/>
      <c r="Q214" s="392"/>
      <c r="R214" s="391"/>
      <c r="S214" s="391"/>
      <c r="T214" s="391"/>
      <c r="U214" s="391"/>
      <c r="V214" s="386"/>
      <c r="W214" s="387"/>
      <c r="X214" s="387"/>
      <c r="Y214" s="392"/>
      <c r="Z214" s="391"/>
      <c r="AA214" s="391"/>
      <c r="AB214" s="391"/>
      <c r="AC214" s="391"/>
      <c r="AD214" s="386"/>
      <c r="AE214" s="387"/>
      <c r="AF214" s="387"/>
      <c r="AG214" s="392"/>
      <c r="AH214" s="391"/>
      <c r="AI214" s="391"/>
      <c r="AJ214" s="391"/>
      <c r="AK214" s="391"/>
      <c r="AL214" s="386"/>
      <c r="AM214" s="387"/>
      <c r="AN214" s="387"/>
      <c r="AO214" s="392"/>
      <c r="AP214" s="391"/>
      <c r="AQ214" s="391"/>
      <c r="AR214" s="391"/>
      <c r="AS214" s="391"/>
      <c r="AT214" s="386"/>
      <c r="AU214" s="387"/>
      <c r="AV214" s="387"/>
      <c r="AW214" s="392"/>
      <c r="AX214" s="391"/>
      <c r="AY214" s="391"/>
      <c r="AZ214" s="391"/>
      <c r="BA214" s="391"/>
      <c r="BB214" s="386"/>
      <c r="BC214" s="387"/>
      <c r="BD214" s="398"/>
      <c r="BE214" s="392"/>
      <c r="BF214" s="387"/>
      <c r="BG214" s="387"/>
      <c r="BH214" s="387"/>
      <c r="BI214" s="387"/>
      <c r="BJ214" s="386"/>
      <c r="BK214" s="387"/>
      <c r="BL214" s="387"/>
      <c r="BM214" s="392"/>
      <c r="BN214" s="387"/>
      <c r="BO214" s="387"/>
      <c r="BP214" s="387"/>
      <c r="BQ214" s="387"/>
      <c r="BR214" s="386"/>
      <c r="BS214" s="387"/>
      <c r="BT214" s="387"/>
      <c r="BU214" s="392"/>
      <c r="BV214" s="387"/>
      <c r="BW214" s="387"/>
      <c r="BX214" s="387"/>
      <c r="BY214" s="387"/>
      <c r="BZ214" s="386"/>
      <c r="CA214" s="387"/>
      <c r="CB214" s="387"/>
      <c r="CC214" s="392"/>
      <c r="CD214" s="727"/>
      <c r="CE214" s="727"/>
      <c r="CF214" s="727"/>
      <c r="CG214" s="727"/>
      <c r="CH214" s="726"/>
      <c r="CI214" s="727"/>
      <c r="CK214" s="7"/>
      <c r="CL214" s="7"/>
      <c r="CS214" s="1164"/>
      <c r="CW214" s="1164"/>
      <c r="DF214" s="1126"/>
    </row>
    <row r="215" spans="1:110" hidden="1" outlineLevel="1">
      <c r="A215" s="439" t="s">
        <v>54</v>
      </c>
      <c r="B215" s="440"/>
      <c r="C215" s="441"/>
      <c r="D215" s="435"/>
      <c r="E215" s="436"/>
      <c r="F215" s="442"/>
      <c r="G215" s="437"/>
      <c r="H215" s="437"/>
      <c r="I215" s="443"/>
      <c r="J215" s="435"/>
      <c r="K215" s="437"/>
      <c r="L215" s="437"/>
      <c r="M215" s="435"/>
      <c r="N215" s="442"/>
      <c r="O215" s="437"/>
      <c r="P215" s="437"/>
      <c r="Q215" s="443"/>
      <c r="R215" s="409"/>
      <c r="S215" s="409"/>
      <c r="T215" s="409"/>
      <c r="U215" s="409"/>
      <c r="V215" s="442"/>
      <c r="W215" s="437"/>
      <c r="X215" s="437"/>
      <c r="Y215" s="443"/>
      <c r="Z215" s="409"/>
      <c r="AA215" s="409"/>
      <c r="AB215" s="409"/>
      <c r="AC215" s="409"/>
      <c r="AD215" s="442"/>
      <c r="AE215" s="437"/>
      <c r="AF215" s="437"/>
      <c r="AG215" s="443"/>
      <c r="AH215" s="409"/>
      <c r="AI215" s="409"/>
      <c r="AJ215" s="409"/>
      <c r="AK215" s="409"/>
      <c r="AL215" s="442"/>
      <c r="AM215" s="437"/>
      <c r="AN215" s="437"/>
      <c r="AO215" s="443"/>
      <c r="AP215" s="409"/>
      <c r="AQ215" s="409"/>
      <c r="AR215" s="409"/>
      <c r="AS215" s="409"/>
      <c r="AT215" s="442"/>
      <c r="AU215" s="437"/>
      <c r="AV215" s="437"/>
      <c r="AW215" s="443"/>
      <c r="AX215" s="437"/>
      <c r="AY215" s="437"/>
      <c r="AZ215" s="437"/>
      <c r="BA215" s="437"/>
      <c r="BB215" s="442"/>
      <c r="BC215" s="437"/>
      <c r="BD215" s="437"/>
      <c r="BE215" s="443"/>
      <c r="BF215" s="437"/>
      <c r="BG215" s="437"/>
      <c r="BH215" s="437"/>
      <c r="BI215" s="437"/>
      <c r="BJ215" s="442"/>
      <c r="BK215" s="437"/>
      <c r="BL215" s="437"/>
      <c r="BM215" s="443"/>
      <c r="BN215" s="437"/>
      <c r="BO215" s="437"/>
      <c r="BP215" s="437"/>
      <c r="BQ215" s="437"/>
      <c r="BR215" s="442"/>
      <c r="BS215" s="437"/>
      <c r="BT215" s="437"/>
      <c r="BU215" s="443"/>
      <c r="BV215" s="437"/>
      <c r="BW215" s="437"/>
      <c r="BX215" s="437"/>
      <c r="BY215" s="437"/>
      <c r="BZ215" s="442"/>
      <c r="CA215" s="437"/>
      <c r="CB215" s="437"/>
      <c r="CC215" s="443"/>
      <c r="CD215" s="751"/>
      <c r="CE215" s="751"/>
      <c r="CF215" s="751"/>
      <c r="CG215" s="751"/>
      <c r="CH215" s="755"/>
      <c r="CI215" s="751"/>
      <c r="CK215" s="7"/>
      <c r="CL215" s="7"/>
      <c r="CS215" s="1167"/>
      <c r="CW215" s="1167"/>
      <c r="DF215" s="1126"/>
    </row>
    <row r="216" spans="1:110" hidden="1" outlineLevel="1">
      <c r="A216" s="392" t="s">
        <v>37</v>
      </c>
      <c r="B216" s="444">
        <v>0.15265486725663716</v>
      </c>
      <c r="C216" s="445">
        <v>0.18318629994810587</v>
      </c>
      <c r="D216" s="445">
        <v>0.16467391304347825</v>
      </c>
      <c r="E216" s="446">
        <v>0.13452685421994884</v>
      </c>
      <c r="F216" s="444">
        <v>0.15474112856311809</v>
      </c>
      <c r="G216" s="445">
        <v>0.13856342333163527</v>
      </c>
      <c r="H216" s="445">
        <v>0.12672672672672672</v>
      </c>
      <c r="I216" s="446">
        <v>0.14001986097318769</v>
      </c>
      <c r="J216" s="445">
        <v>0.14814814814814814</v>
      </c>
      <c r="K216" s="445">
        <v>0.15421303656597773</v>
      </c>
      <c r="L216" s="445">
        <v>0.12108922363847045</v>
      </c>
      <c r="M216" s="445">
        <v>0.1081215744892875</v>
      </c>
      <c r="N216" s="444">
        <v>0.10531697341513292</v>
      </c>
      <c r="O216" s="445">
        <v>0.12048192771084337</v>
      </c>
      <c r="P216" s="445">
        <v>0.1144349477682811</v>
      </c>
      <c r="Q216" s="446">
        <v>0.13324764353041987</v>
      </c>
      <c r="R216" s="445">
        <v>0.1328609388839681</v>
      </c>
      <c r="S216" s="445">
        <v>0.14099429502852487</v>
      </c>
      <c r="T216" s="445">
        <v>0.15231259968102073</v>
      </c>
      <c r="U216" s="445">
        <v>0.15174222555264144</v>
      </c>
      <c r="V216" s="444">
        <v>0.14957736126424109</v>
      </c>
      <c r="W216" s="445">
        <v>0.15477792732166892</v>
      </c>
      <c r="X216" s="445">
        <v>0.14719101123595504</v>
      </c>
      <c r="Y216" s="446">
        <v>0.15636105188343993</v>
      </c>
      <c r="Z216" s="445">
        <v>0.15171102661596958</v>
      </c>
      <c r="AA216" s="445">
        <v>0.16547277936962751</v>
      </c>
      <c r="AB216" s="445">
        <v>0.16888045540796964</v>
      </c>
      <c r="AC216" s="445">
        <v>0.16616915422885573</v>
      </c>
      <c r="AD216" s="444">
        <v>0.16447134211463155</v>
      </c>
      <c r="AE216" s="445">
        <v>0.17713414634146341</v>
      </c>
      <c r="AF216" s="445">
        <v>0.18950345694531742</v>
      </c>
      <c r="AG216" s="446">
        <v>0.19188950925653836</v>
      </c>
      <c r="AH216" s="445">
        <v>0.17937352245862884</v>
      </c>
      <c r="AI216" s="445">
        <v>0.17196531791907516</v>
      </c>
      <c r="AJ216" s="445">
        <v>0.16965944272445821</v>
      </c>
      <c r="AK216" s="445">
        <v>0.15377957299480668</v>
      </c>
      <c r="AL216" s="444">
        <v>0.13126893301918546</v>
      </c>
      <c r="AM216" s="445">
        <v>0.16715371127995324</v>
      </c>
      <c r="AN216" s="445">
        <v>0.1760948905109489</v>
      </c>
      <c r="AO216" s="446">
        <v>0.17381425731326328</v>
      </c>
      <c r="AP216" s="445">
        <v>0.17339312406576982</v>
      </c>
      <c r="AQ216" s="445">
        <v>0.18317241379310345</v>
      </c>
      <c r="AR216" s="445">
        <v>0.19160032939884711</v>
      </c>
      <c r="AS216" s="445">
        <v>0.19357195032870708</v>
      </c>
      <c r="AT216" s="444">
        <v>0.18788187372708759</v>
      </c>
      <c r="AU216" s="445">
        <v>0.1983767008832657</v>
      </c>
      <c r="AV216" s="445">
        <v>0.19172062904717854</v>
      </c>
      <c r="AW216" s="446">
        <v>0.18140794223826714</v>
      </c>
      <c r="AX216" s="445">
        <v>0.17357992073976222</v>
      </c>
      <c r="AY216" s="445">
        <v>0.19088883386976974</v>
      </c>
      <c r="AZ216" s="445">
        <v>0.19379258137774413</v>
      </c>
      <c r="BA216" s="445">
        <v>0.19234427009034713</v>
      </c>
      <c r="BB216" s="444">
        <v>0.18301531846277883</v>
      </c>
      <c r="BC216" s="445">
        <v>0.18504531722054382</v>
      </c>
      <c r="BD216" s="445">
        <v>0.18583212032993693</v>
      </c>
      <c r="BE216" s="446">
        <v>0.18439716312056736</v>
      </c>
      <c r="BF216" s="445">
        <v>0.18148688046647229</v>
      </c>
      <c r="BG216" s="445">
        <v>0.1776214552648934</v>
      </c>
      <c r="BH216" s="445">
        <v>0.19535911602209946</v>
      </c>
      <c r="BI216" s="445">
        <v>0.19208179247335219</v>
      </c>
      <c r="BJ216" s="444">
        <v>0.18381189238073706</v>
      </c>
      <c r="BK216" s="445">
        <v>0.18475129633186096</v>
      </c>
      <c r="BL216" s="445">
        <v>0.19954259576901087</v>
      </c>
      <c r="BM216" s="446">
        <v>0.20880069025021569</v>
      </c>
      <c r="BN216" s="445">
        <v>0.20642598030747969</v>
      </c>
      <c r="BO216" s="445">
        <v>0.20514883346741755</v>
      </c>
      <c r="BP216" s="445">
        <v>0.22048929663608563</v>
      </c>
      <c r="BQ216" s="445">
        <v>0.20319700460829493</v>
      </c>
      <c r="BR216" s="444">
        <v>0.21195172210774213</v>
      </c>
      <c r="BS216" s="445">
        <v>0.19960620231356141</v>
      </c>
      <c r="BT216" s="445">
        <v>0.216883429672447</v>
      </c>
      <c r="BU216" s="446">
        <v>0.2173812816966344</v>
      </c>
      <c r="BV216" s="445">
        <v>0.20402334533714145</v>
      </c>
      <c r="BW216" s="445">
        <v>0.19803240740740741</v>
      </c>
      <c r="BX216" s="445">
        <v>0.21278245458573328</v>
      </c>
      <c r="BY216" s="445">
        <v>0.20433813095479425</v>
      </c>
      <c r="BZ216" s="444">
        <v>0.16555023923444975</v>
      </c>
      <c r="CA216" s="445">
        <v>0.16092932733244131</v>
      </c>
      <c r="CB216" s="445">
        <v>0.18604949352481087</v>
      </c>
      <c r="CC216" s="446">
        <v>0.19572691552062868</v>
      </c>
      <c r="CD216" s="757">
        <v>0.20590155372764068</v>
      </c>
      <c r="CE216" s="757">
        <v>0.23215322112594311</v>
      </c>
      <c r="CF216" s="757">
        <v>0.26044834966768055</v>
      </c>
      <c r="CG216" s="757">
        <v>0.23680033858850916</v>
      </c>
      <c r="CH216" s="756">
        <v>0.23866745984533017</v>
      </c>
      <c r="CI216" s="757">
        <v>0.23450895279435702</v>
      </c>
      <c r="CK216" s="7"/>
      <c r="CL216" s="7"/>
      <c r="CS216" s="1174"/>
      <c r="CW216" s="1174"/>
      <c r="DF216" s="1126"/>
    </row>
    <row r="217" spans="1:110" hidden="1" outlineLevel="1">
      <c r="A217" s="392" t="s">
        <v>87</v>
      </c>
      <c r="B217" s="444">
        <v>7.0803500397772473E-2</v>
      </c>
      <c r="C217" s="445">
        <v>3.0665669409124907E-2</v>
      </c>
      <c r="D217" s="445">
        <v>-2.1998166819431713E-2</v>
      </c>
      <c r="E217" s="446">
        <v>-9.2307692307692313E-2</v>
      </c>
      <c r="F217" s="444">
        <v>-2.5717111770524232E-2</v>
      </c>
      <c r="G217" s="445">
        <v>-4.9871023215821153E-2</v>
      </c>
      <c r="H217" s="445">
        <v>2.960222016651249E-2</v>
      </c>
      <c r="I217" s="446">
        <v>-8.0515297906602254E-4</v>
      </c>
      <c r="J217" s="445">
        <v>4.7910295616717634E-2</v>
      </c>
      <c r="K217" s="445">
        <v>3.6259541984732822E-2</v>
      </c>
      <c r="L217" s="445">
        <v>3.7488284910965321E-2</v>
      </c>
      <c r="M217" s="445">
        <v>2.8497409326424871E-2</v>
      </c>
      <c r="N217" s="444">
        <v>3.5648994515539302E-2</v>
      </c>
      <c r="O217" s="445">
        <v>3.8056680161943322E-2</v>
      </c>
      <c r="P217" s="445">
        <v>8.4811102544333078E-3</v>
      </c>
      <c r="Q217" s="446">
        <v>3.0656039239730227E-3</v>
      </c>
      <c r="R217" s="445">
        <v>2.7977617905675458E-2</v>
      </c>
      <c r="S217" s="445">
        <v>2.0377358490566037E-2</v>
      </c>
      <c r="T217" s="445">
        <v>-2.2556390977443608E-2</v>
      </c>
      <c r="U217" s="445">
        <v>1.6602809706257982E-2</v>
      </c>
      <c r="V217" s="444">
        <v>4.0172166427546625E-2</v>
      </c>
      <c r="W217" s="445">
        <v>5.9456040480708412E-2</v>
      </c>
      <c r="X217" s="445">
        <v>7.5718015665796348E-2</v>
      </c>
      <c r="Y217" s="446">
        <v>7.5874333135743918E-2</v>
      </c>
      <c r="Z217" s="445">
        <v>7.5276243093922654E-2</v>
      </c>
      <c r="AA217" s="445">
        <v>7.4918566775244305E-2</v>
      </c>
      <c r="AB217" s="445">
        <v>4.4576523031203567E-2</v>
      </c>
      <c r="AC217" s="445">
        <v>7.0351758793969849E-2</v>
      </c>
      <c r="AD217" s="444">
        <v>6.1728395061728392E-2</v>
      </c>
      <c r="AE217" s="445">
        <v>7.2289156626506021E-2</v>
      </c>
      <c r="AF217" s="445">
        <v>5.8445728965960182E-2</v>
      </c>
      <c r="AG217" s="446">
        <v>4.71976401179941E-2</v>
      </c>
      <c r="AH217" s="445">
        <v>7.0317782285327923E-2</v>
      </c>
      <c r="AI217" s="445">
        <v>8.5352422907488984E-2</v>
      </c>
      <c r="AJ217" s="445">
        <v>7.5737265415549593E-2</v>
      </c>
      <c r="AK217" s="445">
        <v>7.636363636363637E-2</v>
      </c>
      <c r="AL217" s="444">
        <v>6.2084257206208429E-2</v>
      </c>
      <c r="AM217" s="445">
        <v>7.0412999322951933E-2</v>
      </c>
      <c r="AN217" s="445">
        <v>6.6515495086923657E-2</v>
      </c>
      <c r="AO217" s="446">
        <v>7.6972010178117042E-2</v>
      </c>
      <c r="AP217" s="445">
        <v>8.606060606060606E-2</v>
      </c>
      <c r="AQ217" s="445">
        <v>9.5632946379215031E-2</v>
      </c>
      <c r="AR217" s="445">
        <v>9.5017381228273468E-2</v>
      </c>
      <c r="AS217" s="445">
        <v>9.0094836670179132E-2</v>
      </c>
      <c r="AT217" s="444">
        <v>0.1012035010940919</v>
      </c>
      <c r="AU217" s="445">
        <v>9.9562363238512031E-2</v>
      </c>
      <c r="AV217" s="445">
        <v>0.10079275198187995</v>
      </c>
      <c r="AW217" s="446">
        <v>0.10431458219552157</v>
      </c>
      <c r="AX217" s="445">
        <v>0.10426008968609865</v>
      </c>
      <c r="AY217" s="445">
        <v>0.10399590163934426</v>
      </c>
      <c r="AZ217" s="445">
        <v>9.6030042918454933E-2</v>
      </c>
      <c r="BA217" s="445">
        <v>5.550049554013875E-2</v>
      </c>
      <c r="BB217" s="444">
        <v>8.337934842628382E-2</v>
      </c>
      <c r="BC217" s="445">
        <v>7.5386919620569148E-2</v>
      </c>
      <c r="BD217" s="445">
        <v>9.5421686746987949E-2</v>
      </c>
      <c r="BE217" s="446">
        <v>8.7281795511221949E-2</v>
      </c>
      <c r="BF217" s="445">
        <v>9.5355731225296447E-2</v>
      </c>
      <c r="BG217" s="445">
        <v>0.10385756676557864</v>
      </c>
      <c r="BH217" s="445">
        <v>0.11107180756986204</v>
      </c>
      <c r="BI217" s="445">
        <v>0.11189889025893958</v>
      </c>
      <c r="BJ217" s="444">
        <v>0.10803237858032379</v>
      </c>
      <c r="BK217" s="445">
        <v>0.12861309997348183</v>
      </c>
      <c r="BL217" s="445">
        <v>0.14645009169504847</v>
      </c>
      <c r="BM217" s="446">
        <v>0.15663757464400552</v>
      </c>
      <c r="BN217" s="445">
        <v>0.15389667250437827</v>
      </c>
      <c r="BO217" s="445">
        <v>0.15278660733206187</v>
      </c>
      <c r="BP217" s="445">
        <v>0.16378366542588133</v>
      </c>
      <c r="BQ217" s="445">
        <v>0.16561264822134386</v>
      </c>
      <c r="BR217" s="444">
        <v>0.17906931081877087</v>
      </c>
      <c r="BS217" s="445">
        <v>0.1787984742530197</v>
      </c>
      <c r="BT217" s="445">
        <v>0.1686765149231233</v>
      </c>
      <c r="BU217" s="446">
        <v>0.17244768993118945</v>
      </c>
      <c r="BV217" s="445">
        <v>0.170479302832244</v>
      </c>
      <c r="BW217" s="445">
        <v>0.18851406560056028</v>
      </c>
      <c r="BX217" s="445">
        <v>0.18793593386721777</v>
      </c>
      <c r="BY217" s="445">
        <v>0.1598601223929062</v>
      </c>
      <c r="BZ217" s="444">
        <v>0.12734741784037559</v>
      </c>
      <c r="CA217" s="445">
        <v>0.13016959238321929</v>
      </c>
      <c r="CB217" s="445">
        <v>0.13771753681392235</v>
      </c>
      <c r="CC217" s="446">
        <v>0.14136043784206412</v>
      </c>
      <c r="CD217" s="757">
        <v>0.15401893149366278</v>
      </c>
      <c r="CE217" s="757">
        <v>0.18003516840254294</v>
      </c>
      <c r="CF217" s="757">
        <v>0.17833355987494903</v>
      </c>
      <c r="CG217" s="757">
        <v>0.20066071210081976</v>
      </c>
      <c r="CH217" s="756">
        <v>0.2059291926987627</v>
      </c>
      <c r="CI217" s="757">
        <v>0.2009056770488182</v>
      </c>
      <c r="CK217" s="7"/>
      <c r="CL217" s="7"/>
      <c r="CS217" s="1174"/>
      <c r="CW217" s="1174"/>
      <c r="DF217" s="1126"/>
    </row>
    <row r="218" spans="1:110" hidden="1" outlineLevel="1">
      <c r="A218" s="392" t="s">
        <v>38</v>
      </c>
      <c r="B218" s="444">
        <v>0.13641618497109825</v>
      </c>
      <c r="C218" s="445">
        <v>0.13626609442060086</v>
      </c>
      <c r="D218" s="445">
        <v>0.10299401197604791</v>
      </c>
      <c r="E218" s="446">
        <v>0.11469933184855234</v>
      </c>
      <c r="F218" s="444">
        <v>8.2007343941248464E-2</v>
      </c>
      <c r="G218" s="445">
        <v>0.1037394451145959</v>
      </c>
      <c r="H218" s="445">
        <v>4.0983606557377046E-2</v>
      </c>
      <c r="I218" s="446">
        <v>0.12972292191435769</v>
      </c>
      <c r="J218" s="445">
        <v>4.5751633986928102E-2</v>
      </c>
      <c r="K218" s="445">
        <v>4.8868778280542986E-2</v>
      </c>
      <c r="L218" s="445">
        <v>1.9367991845056064E-2</v>
      </c>
      <c r="M218" s="445">
        <v>3.1825795644891124E-2</v>
      </c>
      <c r="N218" s="444">
        <v>6.877022653721683E-2</v>
      </c>
      <c r="O218" s="445">
        <v>4.2366107114308556E-2</v>
      </c>
      <c r="P218" s="445">
        <v>9.852216748768473E-3</v>
      </c>
      <c r="Q218" s="446">
        <v>5.6115107913669061E-2</v>
      </c>
      <c r="R218" s="445">
        <v>6.5909090909090903E-2</v>
      </c>
      <c r="S218" s="445">
        <v>8.2679971489665008E-2</v>
      </c>
      <c r="T218" s="445">
        <v>7.900677200902935E-2</v>
      </c>
      <c r="U218" s="445">
        <v>0.10792804796802132</v>
      </c>
      <c r="V218" s="444">
        <v>0.11368142762723067</v>
      </c>
      <c r="W218" s="445">
        <v>0.10956175298804781</v>
      </c>
      <c r="X218" s="445">
        <v>7.8108395324123267E-2</v>
      </c>
      <c r="Y218" s="446">
        <v>8.707607699358387E-2</v>
      </c>
      <c r="Z218" s="445">
        <v>0.14775051124744376</v>
      </c>
      <c r="AA218" s="445">
        <v>8.5444610034773966E-2</v>
      </c>
      <c r="AB218" s="445">
        <v>7.7981651376146793E-2</v>
      </c>
      <c r="AC218" s="445">
        <v>0.10104688211197087</v>
      </c>
      <c r="AD218" s="444">
        <v>0.10191678354371202</v>
      </c>
      <c r="AE218" s="445">
        <v>0.10955414012738854</v>
      </c>
      <c r="AF218" s="445">
        <v>8.5739282589676294E-2</v>
      </c>
      <c r="AG218" s="446">
        <v>0.10646687697160884</v>
      </c>
      <c r="AH218" s="445">
        <v>0.10633946830265849</v>
      </c>
      <c r="AI218" s="445">
        <v>0.1051792828685259</v>
      </c>
      <c r="AJ218" s="445">
        <v>9.9381443298969072E-2</v>
      </c>
      <c r="AK218" s="445">
        <v>0.10488988428518103</v>
      </c>
      <c r="AL218" s="444">
        <v>8.8235294117647065E-2</v>
      </c>
      <c r="AM218" s="445">
        <v>9.7164461247637057E-2</v>
      </c>
      <c r="AN218" s="445">
        <v>0.11419508326724821</v>
      </c>
      <c r="AO218" s="446">
        <v>9.9267399267399262E-2</v>
      </c>
      <c r="AP218" s="445">
        <v>0.10042000763650248</v>
      </c>
      <c r="AQ218" s="445">
        <v>0.10659536541889483</v>
      </c>
      <c r="AR218" s="445">
        <v>0.10386894388288602</v>
      </c>
      <c r="AS218" s="445">
        <v>0.11958241062954761</v>
      </c>
      <c r="AT218" s="444">
        <v>9.7603946441155748E-2</v>
      </c>
      <c r="AU218" s="445">
        <v>9.9214145383104121E-2</v>
      </c>
      <c r="AV218" s="445">
        <v>0.10159893404397069</v>
      </c>
      <c r="AW218" s="446">
        <v>7.3638613861386135E-2</v>
      </c>
      <c r="AX218" s="445">
        <v>8.7849805171803047E-2</v>
      </c>
      <c r="AY218" s="445">
        <v>6.6501591793420592E-2</v>
      </c>
      <c r="AZ218" s="445">
        <v>0.10075136612021858</v>
      </c>
      <c r="BA218" s="445">
        <v>0.10988632449190493</v>
      </c>
      <c r="BB218" s="444">
        <v>7.5970272502064409E-2</v>
      </c>
      <c r="BC218" s="445">
        <v>9.9581908019764354E-2</v>
      </c>
      <c r="BD218" s="445">
        <v>9.9628252788104082E-2</v>
      </c>
      <c r="BE218" s="446">
        <v>0.12109234638878907</v>
      </c>
      <c r="BF218" s="445">
        <v>0.18005071851225699</v>
      </c>
      <c r="BG218" s="445">
        <v>0.17186250999200639</v>
      </c>
      <c r="BH218" s="445">
        <v>0.19551282051282051</v>
      </c>
      <c r="BI218" s="445">
        <v>0.19868035190615835</v>
      </c>
      <c r="BJ218" s="444">
        <v>0.19552238805970149</v>
      </c>
      <c r="BK218" s="445">
        <v>0.19125683060109289</v>
      </c>
      <c r="BL218" s="445">
        <v>0.20142487046632124</v>
      </c>
      <c r="BM218" s="446">
        <v>0.20221445221445222</v>
      </c>
      <c r="BN218" s="445">
        <v>0.20942720763723149</v>
      </c>
      <c r="BO218" s="445">
        <v>0.20626151012891344</v>
      </c>
      <c r="BP218" s="445">
        <v>0.20830542531815138</v>
      </c>
      <c r="BQ218" s="445">
        <v>0.21193666260657734</v>
      </c>
      <c r="BR218" s="444">
        <v>0.23758642363293525</v>
      </c>
      <c r="BS218" s="445">
        <v>0.22870478413068845</v>
      </c>
      <c r="BT218" s="445">
        <v>0.20838396111786148</v>
      </c>
      <c r="BU218" s="446">
        <v>0.22187499999999999</v>
      </c>
      <c r="BV218" s="445">
        <v>0.22575342465753426</v>
      </c>
      <c r="BW218" s="445">
        <v>0.17320261437908496</v>
      </c>
      <c r="BX218" s="445">
        <v>0.18847874720357941</v>
      </c>
      <c r="BY218" s="445">
        <v>0.13043478260869565</v>
      </c>
      <c r="BZ218" s="444">
        <v>5.124747134187458E-2</v>
      </c>
      <c r="CA218" s="445">
        <v>-1.0734929810074319E-2</v>
      </c>
      <c r="CB218" s="445">
        <v>6.6773934030571205E-2</v>
      </c>
      <c r="CC218" s="446">
        <v>7.3539518900343645E-2</v>
      </c>
      <c r="CD218" s="757">
        <v>0.16385704652730951</v>
      </c>
      <c r="CE218" s="757">
        <v>0.18827361563517916</v>
      </c>
      <c r="CF218" s="757">
        <v>0.20203951561504144</v>
      </c>
      <c r="CG218" s="757">
        <v>0.21909814323607427</v>
      </c>
      <c r="CH218" s="756">
        <v>0.22680995475113122</v>
      </c>
      <c r="CI218" s="757">
        <v>0.21777777777777776</v>
      </c>
      <c r="CK218" s="7"/>
      <c r="CL218" s="7"/>
      <c r="CS218" s="1174"/>
      <c r="CW218" s="1174"/>
      <c r="DF218" s="1126"/>
    </row>
    <row r="219" spans="1:110" hidden="1" outlineLevel="1">
      <c r="A219" s="392" t="s">
        <v>88</v>
      </c>
      <c r="B219" s="444"/>
      <c r="C219" s="445"/>
      <c r="D219" s="445"/>
      <c r="E219" s="446"/>
      <c r="F219" s="444"/>
      <c r="G219" s="445"/>
      <c r="H219" s="445"/>
      <c r="I219" s="446"/>
      <c r="J219" s="445"/>
      <c r="K219" s="445"/>
      <c r="L219" s="445"/>
      <c r="M219" s="445"/>
      <c r="N219" s="444"/>
      <c r="O219" s="445"/>
      <c r="P219" s="445"/>
      <c r="Q219" s="446"/>
      <c r="R219" s="445"/>
      <c r="S219" s="445"/>
      <c r="T219" s="445"/>
      <c r="U219" s="445"/>
      <c r="V219" s="444"/>
      <c r="W219" s="445"/>
      <c r="X219" s="445"/>
      <c r="Y219" s="446"/>
      <c r="Z219" s="445"/>
      <c r="AA219" s="445"/>
      <c r="AB219" s="445"/>
      <c r="AC219" s="445"/>
      <c r="AD219" s="444"/>
      <c r="AE219" s="445"/>
      <c r="AF219" s="445">
        <v>0.16536458333333334</v>
      </c>
      <c r="AG219" s="446">
        <v>0.13520097442143728</v>
      </c>
      <c r="AH219" s="445">
        <v>0.11047835990888383</v>
      </c>
      <c r="AI219" s="445">
        <v>0.12693498452012383</v>
      </c>
      <c r="AJ219" s="445">
        <v>0.16897233201581027</v>
      </c>
      <c r="AK219" s="445">
        <v>0.15204170286707211</v>
      </c>
      <c r="AL219" s="444">
        <v>7.6709796672828096E-2</v>
      </c>
      <c r="AM219" s="445">
        <v>0.12146422628951747</v>
      </c>
      <c r="AN219" s="445">
        <v>0.15374732334047109</v>
      </c>
      <c r="AO219" s="446">
        <v>0.14991119005328596</v>
      </c>
      <c r="AP219" s="445">
        <v>0.129010916308303</v>
      </c>
      <c r="AQ219" s="445">
        <v>0.13925570228091236</v>
      </c>
      <c r="AR219" s="445">
        <v>0.12503332444681417</v>
      </c>
      <c r="AS219" s="445">
        <v>0.13821771888802287</v>
      </c>
      <c r="AT219" s="444">
        <v>8.9641978682700185E-2</v>
      </c>
      <c r="AU219" s="445">
        <v>0.10913705583756345</v>
      </c>
      <c r="AV219" s="445">
        <v>9.2330239374694673E-2</v>
      </c>
      <c r="AW219" s="446">
        <v>3.1514830508474576E-2</v>
      </c>
      <c r="AX219" s="445">
        <v>3.5619664409773329E-2</v>
      </c>
      <c r="AY219" s="445">
        <v>5.0342567768841225E-2</v>
      </c>
      <c r="AZ219" s="445">
        <v>6.8003760576621747E-2</v>
      </c>
      <c r="BA219" s="445">
        <v>6.2066574202496533E-2</v>
      </c>
      <c r="BB219" s="444">
        <v>4.1683366733466932E-2</v>
      </c>
      <c r="BC219" s="445">
        <v>8.1319524357499035E-2</v>
      </c>
      <c r="BD219" s="445">
        <v>0.10239885427855352</v>
      </c>
      <c r="BE219" s="446">
        <v>9.3290988487495036E-2</v>
      </c>
      <c r="BF219" s="445">
        <v>9.7269624573378843E-2</v>
      </c>
      <c r="BG219" s="445">
        <v>0.15511427500936681</v>
      </c>
      <c r="BH219" s="445">
        <v>0.21156558533145275</v>
      </c>
      <c r="BI219" s="445">
        <v>0.19193106149627889</v>
      </c>
      <c r="BJ219" s="444">
        <v>0.2462686567164179</v>
      </c>
      <c r="BK219" s="445">
        <v>0.18324607329842932</v>
      </c>
      <c r="BL219" s="445">
        <v>0.2808988764044944</v>
      </c>
      <c r="BM219" s="446">
        <v>0.3300970873786408</v>
      </c>
      <c r="BN219" s="400" t="s">
        <v>89</v>
      </c>
      <c r="BO219" s="447"/>
      <c r="BP219" s="447"/>
      <c r="BQ219" s="447"/>
      <c r="BR219" s="448"/>
      <c r="BS219" s="447"/>
      <c r="BT219" s="447"/>
      <c r="BU219" s="449"/>
      <c r="BV219" s="447"/>
      <c r="BW219" s="447"/>
      <c r="BX219" s="447"/>
      <c r="BY219" s="447"/>
      <c r="BZ219" s="448"/>
      <c r="CA219" s="447"/>
      <c r="CB219" s="447"/>
      <c r="CC219" s="449"/>
      <c r="CD219" s="758"/>
      <c r="CE219" s="758"/>
      <c r="CF219" s="758"/>
      <c r="CG219" s="758"/>
      <c r="CH219" s="759"/>
      <c r="CI219" s="758"/>
      <c r="CK219" s="7"/>
      <c r="CL219" s="7"/>
      <c r="CS219" s="1175"/>
      <c r="CW219" s="1175"/>
      <c r="DF219" s="1126"/>
    </row>
    <row r="220" spans="1:110" hidden="1" outlineLevel="1">
      <c r="A220" s="450"/>
      <c r="B220" s="451"/>
      <c r="C220" s="452"/>
      <c r="D220" s="452"/>
      <c r="E220" s="453"/>
      <c r="F220" s="451"/>
      <c r="G220" s="452"/>
      <c r="H220" s="452"/>
      <c r="I220" s="453"/>
      <c r="J220" s="452"/>
      <c r="K220" s="452"/>
      <c r="L220" s="452"/>
      <c r="M220" s="452"/>
      <c r="N220" s="451"/>
      <c r="O220" s="452"/>
      <c r="P220" s="452"/>
      <c r="Q220" s="453"/>
      <c r="R220" s="452"/>
      <c r="S220" s="452"/>
      <c r="T220" s="452"/>
      <c r="U220" s="452"/>
      <c r="V220" s="451"/>
      <c r="W220" s="452"/>
      <c r="X220" s="452"/>
      <c r="Y220" s="453"/>
      <c r="Z220" s="452"/>
      <c r="AA220" s="452"/>
      <c r="AB220" s="452"/>
      <c r="AC220" s="452"/>
      <c r="AD220" s="451"/>
      <c r="AE220" s="452"/>
      <c r="AF220" s="452"/>
      <c r="AG220" s="453"/>
      <c r="AH220" s="452"/>
      <c r="AI220" s="452"/>
      <c r="AJ220" s="452"/>
      <c r="AK220" s="452"/>
      <c r="AL220" s="451"/>
      <c r="AM220" s="452"/>
      <c r="AN220" s="452"/>
      <c r="AO220" s="453"/>
      <c r="AP220" s="452"/>
      <c r="AQ220" s="452"/>
      <c r="AR220" s="452"/>
      <c r="AS220" s="452"/>
      <c r="AT220" s="451"/>
      <c r="AU220" s="452"/>
      <c r="AV220" s="452"/>
      <c r="AW220" s="453"/>
      <c r="AX220" s="452"/>
      <c r="AY220" s="452"/>
      <c r="AZ220" s="452"/>
      <c r="BA220" s="452"/>
      <c r="BB220" s="451"/>
      <c r="BC220" s="452"/>
      <c r="BD220" s="452"/>
      <c r="BE220" s="453"/>
      <c r="BF220" s="452"/>
      <c r="BG220" s="452"/>
      <c r="BH220" s="452"/>
      <c r="BI220" s="452"/>
      <c r="BJ220" s="451"/>
      <c r="BK220" s="452"/>
      <c r="BL220" s="452"/>
      <c r="BM220" s="453"/>
      <c r="BN220" s="452"/>
      <c r="BO220" s="452"/>
      <c r="BP220" s="452"/>
      <c r="BQ220" s="452"/>
      <c r="BR220" s="451"/>
      <c r="BS220" s="452"/>
      <c r="BT220" s="452"/>
      <c r="BU220" s="453"/>
      <c r="BV220" s="452"/>
      <c r="BW220" s="452"/>
      <c r="BX220" s="452"/>
      <c r="BY220" s="452"/>
      <c r="BZ220" s="451"/>
      <c r="CA220" s="452"/>
      <c r="CB220" s="452"/>
      <c r="CC220" s="453"/>
      <c r="CD220" s="761"/>
      <c r="CE220" s="761"/>
      <c r="CF220" s="761"/>
      <c r="CG220" s="761"/>
      <c r="CH220" s="760"/>
      <c r="CI220" s="761"/>
      <c r="CK220" s="7"/>
      <c r="CL220" s="7"/>
      <c r="CS220" s="1174"/>
      <c r="CW220" s="1174"/>
      <c r="DF220" s="1126"/>
    </row>
    <row r="221" spans="1:110" hidden="1" outlineLevel="1">
      <c r="A221" s="390" t="s">
        <v>54</v>
      </c>
      <c r="B221" s="430">
        <v>0.10636132315521629</v>
      </c>
      <c r="C221" s="431">
        <v>0.10891325071496663</v>
      </c>
      <c r="D221" s="431">
        <v>9.4795539033457249E-2</v>
      </c>
      <c r="E221" s="432">
        <v>5.219985085756898E-2</v>
      </c>
      <c r="F221" s="430">
        <v>6.9918240766845219E-2</v>
      </c>
      <c r="G221" s="431">
        <v>6.2705436156763592E-2</v>
      </c>
      <c r="H221" s="431">
        <v>6.4979873490511791E-2</v>
      </c>
      <c r="I221" s="432">
        <v>8.2222222222222224E-2</v>
      </c>
      <c r="J221" s="431">
        <v>8.8680229525299942E-2</v>
      </c>
      <c r="K221" s="431">
        <v>8.4158415841584164E-2</v>
      </c>
      <c r="L221" s="431">
        <v>6.6242713301536832E-2</v>
      </c>
      <c r="M221" s="431">
        <v>5.551732048635008E-2</v>
      </c>
      <c r="N221" s="430">
        <v>6.9295380307979465E-2</v>
      </c>
      <c r="O221" s="431">
        <v>7.14900947459087E-2</v>
      </c>
      <c r="P221" s="431">
        <v>5.0638389958883361E-2</v>
      </c>
      <c r="Q221" s="432">
        <v>6.760037348272642E-2</v>
      </c>
      <c r="R221" s="431">
        <v>8.2211638020294062E-2</v>
      </c>
      <c r="S221" s="431">
        <v>9.1084523350057886E-2</v>
      </c>
      <c r="T221" s="431">
        <v>8.6123475904780339E-2</v>
      </c>
      <c r="U221" s="431">
        <v>0.100418410041841</v>
      </c>
      <c r="V221" s="430">
        <v>0.10874200426439233</v>
      </c>
      <c r="W221" s="431">
        <v>0.11255982835451395</v>
      </c>
      <c r="X221" s="431">
        <v>0.1017422748191979</v>
      </c>
      <c r="Y221" s="432">
        <v>0.11252431542720336</v>
      </c>
      <c r="Z221" s="431">
        <v>0.12744448127278754</v>
      </c>
      <c r="AA221" s="431">
        <v>0.11388012618296529</v>
      </c>
      <c r="AB221" s="431">
        <v>0.10634359750967524</v>
      </c>
      <c r="AC221" s="431">
        <v>0.11875367430922987</v>
      </c>
      <c r="AD221" s="430">
        <v>0.11676553231345614</v>
      </c>
      <c r="AE221" s="431">
        <v>0.12970994849552725</v>
      </c>
      <c r="AF221" s="431">
        <v>0.12742204542538174</v>
      </c>
      <c r="AG221" s="432">
        <v>0.13187463039621525</v>
      </c>
      <c r="AH221" s="431">
        <v>0.12863838184509127</v>
      </c>
      <c r="AI221" s="431">
        <v>0.12816966343937297</v>
      </c>
      <c r="AJ221" s="431">
        <v>0.13142645789668353</v>
      </c>
      <c r="AK221" s="431">
        <v>0.12707744488411532</v>
      </c>
      <c r="AL221" s="430">
        <v>9.3536317894465232E-2</v>
      </c>
      <c r="AM221" s="431">
        <v>0.12321615036547164</v>
      </c>
      <c r="AN221" s="431">
        <v>0.13711659719995725</v>
      </c>
      <c r="AO221" s="432">
        <v>0.13324450366422386</v>
      </c>
      <c r="AP221" s="431">
        <v>0.12627175049919179</v>
      </c>
      <c r="AQ221" s="431">
        <v>0.13548443819236855</v>
      </c>
      <c r="AR221" s="431">
        <v>0.14412886816447648</v>
      </c>
      <c r="AS221" s="431">
        <v>0.14196713651584766</v>
      </c>
      <c r="AT221" s="430">
        <v>0.12089909924799604</v>
      </c>
      <c r="AU221" s="431">
        <v>0.13136645962732918</v>
      </c>
      <c r="AV221" s="431">
        <v>0.12476037113718273</v>
      </c>
      <c r="AW221" s="432">
        <v>0.10276740108256462</v>
      </c>
      <c r="AX221" s="431">
        <v>0.10021486892995272</v>
      </c>
      <c r="AY221" s="431">
        <v>0.1077240809582817</v>
      </c>
      <c r="AZ221" s="431">
        <v>0.11833571970016003</v>
      </c>
      <c r="BA221" s="431">
        <v>0.11599297012302284</v>
      </c>
      <c r="BB221" s="430">
        <v>0.10307692307692308</v>
      </c>
      <c r="BC221" s="431">
        <v>0.11715105848582705</v>
      </c>
      <c r="BD221" s="431">
        <v>0.12665976892567685</v>
      </c>
      <c r="BE221" s="432">
        <v>0.12751677852348994</v>
      </c>
      <c r="BF221" s="431">
        <v>0.13767587285044294</v>
      </c>
      <c r="BG221" s="431">
        <v>0.14831460674157304</v>
      </c>
      <c r="BH221" s="431">
        <v>0.17324503311258277</v>
      </c>
      <c r="BI221" s="431">
        <v>0.15389924085576259</v>
      </c>
      <c r="BJ221" s="430">
        <v>0.14916759156492787</v>
      </c>
      <c r="BK221" s="431">
        <v>0.15817439984818293</v>
      </c>
      <c r="BL221" s="431">
        <v>0.16685403784897881</v>
      </c>
      <c r="BM221" s="432">
        <v>0.17910198631280252</v>
      </c>
      <c r="BN221" s="431">
        <v>0.17542684968195513</v>
      </c>
      <c r="BO221" s="431">
        <v>0.18780135004821602</v>
      </c>
      <c r="BP221" s="431">
        <v>0.18392088052320946</v>
      </c>
      <c r="BQ221" s="431">
        <v>0.1814165807686644</v>
      </c>
      <c r="BR221" s="430">
        <v>0.18976848394324122</v>
      </c>
      <c r="BS221" s="431">
        <v>0.18999061620269003</v>
      </c>
      <c r="BT221" s="431">
        <v>0.19031099750471669</v>
      </c>
      <c r="BU221" s="432">
        <v>0.19152088438087642</v>
      </c>
      <c r="BV221" s="431">
        <v>0.18969746524938674</v>
      </c>
      <c r="BW221" s="431">
        <v>0.19222622325778438</v>
      </c>
      <c r="BX221" s="431">
        <v>0.19739696312364424</v>
      </c>
      <c r="BY221" s="431">
        <v>0.1666413258324464</v>
      </c>
      <c r="BZ221" s="430">
        <v>0.13102491403752187</v>
      </c>
      <c r="CA221" s="431">
        <v>0.12788610337356857</v>
      </c>
      <c r="CB221" s="431">
        <v>0.15919936373276777</v>
      </c>
      <c r="CC221" s="432">
        <v>0.15368209760381382</v>
      </c>
      <c r="CD221" s="748">
        <v>0.171688124959153</v>
      </c>
      <c r="CE221" s="748">
        <v>0.20074584050487665</v>
      </c>
      <c r="CF221" s="748">
        <v>0.21315448345826524</v>
      </c>
      <c r="CG221" s="748">
        <v>0.20653574558012475</v>
      </c>
      <c r="CH221" s="747">
        <v>0.21878944191406463</v>
      </c>
      <c r="CI221" s="748">
        <v>0.20936293920104254</v>
      </c>
      <c r="CK221" s="7"/>
      <c r="CL221" s="7"/>
      <c r="CS221" s="1171"/>
      <c r="CW221" s="1171"/>
      <c r="DF221" s="1126"/>
    </row>
    <row r="222" spans="1:110" hidden="1" outlineLevel="1">
      <c r="A222" s="393"/>
      <c r="B222" s="430"/>
      <c r="C222" s="431"/>
      <c r="D222" s="431"/>
      <c r="E222" s="432"/>
      <c r="F222" s="430"/>
      <c r="G222" s="431"/>
      <c r="H222" s="431"/>
      <c r="I222" s="432"/>
      <c r="J222" s="431"/>
      <c r="K222" s="431"/>
      <c r="L222" s="431"/>
      <c r="M222" s="431"/>
      <c r="N222" s="430"/>
      <c r="O222" s="431"/>
      <c r="P222" s="431"/>
      <c r="Q222" s="432"/>
      <c r="R222" s="431"/>
      <c r="S222" s="431"/>
      <c r="T222" s="431"/>
      <c r="U222" s="431"/>
      <c r="V222" s="430"/>
      <c r="W222" s="431"/>
      <c r="X222" s="431"/>
      <c r="Y222" s="432"/>
      <c r="Z222" s="431"/>
      <c r="AA222" s="431"/>
      <c r="AB222" s="431"/>
      <c r="AC222" s="431"/>
      <c r="AD222" s="430"/>
      <c r="AE222" s="431"/>
      <c r="AF222" s="431"/>
      <c r="AG222" s="432"/>
      <c r="AH222" s="431"/>
      <c r="AI222" s="431"/>
      <c r="AJ222" s="431"/>
      <c r="AK222" s="431"/>
      <c r="AL222" s="430"/>
      <c r="AM222" s="431"/>
      <c r="AN222" s="431"/>
      <c r="AO222" s="432"/>
      <c r="AP222" s="431"/>
      <c r="AQ222" s="431"/>
      <c r="AR222" s="431"/>
      <c r="AS222" s="431"/>
      <c r="AT222" s="430"/>
      <c r="AU222" s="431"/>
      <c r="AV222" s="431"/>
      <c r="AW222" s="432"/>
      <c r="AX222" s="431"/>
      <c r="AY222" s="431"/>
      <c r="AZ222" s="431"/>
      <c r="BA222" s="431"/>
      <c r="BB222" s="430"/>
      <c r="BC222" s="431"/>
      <c r="BD222" s="431"/>
      <c r="BE222" s="432"/>
      <c r="BF222" s="431"/>
      <c r="BG222" s="431"/>
      <c r="BH222" s="431"/>
      <c r="BI222" s="431"/>
      <c r="BJ222" s="430"/>
      <c r="BK222" s="431"/>
      <c r="BL222" s="431"/>
      <c r="BM222" s="432"/>
      <c r="BN222" s="431"/>
      <c r="BO222" s="431"/>
      <c r="BP222" s="431"/>
      <c r="BQ222" s="431"/>
      <c r="BR222" s="430"/>
      <c r="BS222" s="431"/>
      <c r="BT222" s="431"/>
      <c r="BU222" s="432"/>
      <c r="BV222" s="431"/>
      <c r="BW222" s="431"/>
      <c r="BX222" s="431"/>
      <c r="BY222" s="431"/>
      <c r="BZ222" s="430"/>
      <c r="CA222" s="431"/>
      <c r="CB222" s="431"/>
      <c r="CC222" s="432"/>
      <c r="CD222" s="748"/>
      <c r="CE222" s="748"/>
      <c r="CF222" s="748"/>
      <c r="CG222" s="748"/>
      <c r="CH222" s="747"/>
      <c r="CI222" s="748"/>
      <c r="CK222" s="7"/>
      <c r="CL222" s="7"/>
      <c r="CS222" s="1171"/>
      <c r="CW222" s="1171"/>
      <c r="DF222" s="1126"/>
    </row>
    <row r="223" spans="1:110" hidden="1" outlineLevel="1">
      <c r="A223" s="404" t="s">
        <v>55</v>
      </c>
      <c r="B223" s="408">
        <v>-25</v>
      </c>
      <c r="C223" s="409">
        <v>-34</v>
      </c>
      <c r="D223" s="409">
        <v>-81</v>
      </c>
      <c r="E223" s="410">
        <v>-43</v>
      </c>
      <c r="F223" s="408">
        <v>-1</v>
      </c>
      <c r="G223" s="409">
        <v>-46</v>
      </c>
      <c r="H223" s="409">
        <v>-72</v>
      </c>
      <c r="I223" s="410">
        <v>-34</v>
      </c>
      <c r="J223" s="409">
        <v>-54</v>
      </c>
      <c r="K223" s="409">
        <v>-36</v>
      </c>
      <c r="L223" s="409">
        <v>-108</v>
      </c>
      <c r="M223" s="409">
        <v>43</v>
      </c>
      <c r="N223" s="408">
        <v>18</v>
      </c>
      <c r="O223" s="409">
        <v>14</v>
      </c>
      <c r="P223" s="409">
        <v>15</v>
      </c>
      <c r="Q223" s="410">
        <v>48</v>
      </c>
      <c r="R223" s="409">
        <v>-17</v>
      </c>
      <c r="S223" s="409">
        <v>0</v>
      </c>
      <c r="T223" s="409">
        <v>13</v>
      </c>
      <c r="U223" s="409">
        <v>69</v>
      </c>
      <c r="V223" s="408">
        <v>35</v>
      </c>
      <c r="W223" s="409">
        <v>66</v>
      </c>
      <c r="X223" s="409">
        <v>40</v>
      </c>
      <c r="Y223" s="410">
        <v>34</v>
      </c>
      <c r="Z223" s="409">
        <v>34</v>
      </c>
      <c r="AA223" s="409">
        <v>42</v>
      </c>
      <c r="AB223" s="409">
        <v>33</v>
      </c>
      <c r="AC223" s="409">
        <v>30</v>
      </c>
      <c r="AD223" s="408">
        <v>-13</v>
      </c>
      <c r="AE223" s="409">
        <v>27</v>
      </c>
      <c r="AF223" s="409">
        <v>-147</v>
      </c>
      <c r="AG223" s="410">
        <v>-160</v>
      </c>
      <c r="AH223" s="409">
        <v>-162</v>
      </c>
      <c r="AI223" s="409">
        <v>-169</v>
      </c>
      <c r="AJ223" s="409">
        <v>-199</v>
      </c>
      <c r="AK223" s="409">
        <v>-178</v>
      </c>
      <c r="AL223" s="408">
        <v>-168</v>
      </c>
      <c r="AM223" s="409">
        <v>-194</v>
      </c>
      <c r="AN223" s="409">
        <v>-318</v>
      </c>
      <c r="AO223" s="410">
        <v>-378</v>
      </c>
      <c r="AP223" s="409">
        <v>-385</v>
      </c>
      <c r="AQ223" s="409">
        <v>-411</v>
      </c>
      <c r="AR223" s="409">
        <v>-455</v>
      </c>
      <c r="AS223" s="409">
        <v>-452</v>
      </c>
      <c r="AT223" s="408">
        <v>-414</v>
      </c>
      <c r="AU223" s="409">
        <v>-382</v>
      </c>
      <c r="AV223" s="409">
        <v>-340</v>
      </c>
      <c r="AW223" s="410">
        <v>-294</v>
      </c>
      <c r="AX223" s="409">
        <v>-254</v>
      </c>
      <c r="AY223" s="409">
        <v>-230</v>
      </c>
      <c r="AZ223" s="409">
        <v>-164</v>
      </c>
      <c r="BA223" s="409">
        <v>-132</v>
      </c>
      <c r="BB223" s="408">
        <v>-116</v>
      </c>
      <c r="BC223" s="409">
        <v>-94</v>
      </c>
      <c r="BD223" s="409">
        <v>-101</v>
      </c>
      <c r="BE223" s="410">
        <v>-86</v>
      </c>
      <c r="BF223" s="409">
        <v>-90</v>
      </c>
      <c r="BG223" s="409">
        <v>-82</v>
      </c>
      <c r="BH223" s="409">
        <v>-111</v>
      </c>
      <c r="BI223" s="409">
        <v>14</v>
      </c>
      <c r="BJ223" s="408">
        <v>19</v>
      </c>
      <c r="BK223" s="409">
        <v>-64</v>
      </c>
      <c r="BL223" s="409">
        <v>19</v>
      </c>
      <c r="BM223" s="410">
        <v>-49</v>
      </c>
      <c r="BN223" s="409">
        <v>-64</v>
      </c>
      <c r="BO223" s="409">
        <v>-137</v>
      </c>
      <c r="BP223" s="409">
        <v>-225</v>
      </c>
      <c r="BQ223" s="409">
        <v>-82</v>
      </c>
      <c r="BR223" s="408">
        <v>-64</v>
      </c>
      <c r="BS223" s="409">
        <v>178</v>
      </c>
      <c r="BT223" s="409">
        <v>-419</v>
      </c>
      <c r="BU223" s="410">
        <v>-1227</v>
      </c>
      <c r="BV223" s="409">
        <v>-222</v>
      </c>
      <c r="BW223" s="409">
        <v>-276</v>
      </c>
      <c r="BX223" s="409">
        <v>-416</v>
      </c>
      <c r="BY223" s="409">
        <v>220</v>
      </c>
      <c r="BZ223" s="408">
        <v>-378</v>
      </c>
      <c r="CA223" s="409">
        <v>-123</v>
      </c>
      <c r="CB223" s="409">
        <v>-192</v>
      </c>
      <c r="CC223" s="410">
        <v>-126</v>
      </c>
      <c r="CD223" s="736">
        <v>-130</v>
      </c>
      <c r="CE223" s="736">
        <v>-96</v>
      </c>
      <c r="CF223" s="736">
        <v>-107</v>
      </c>
      <c r="CG223" s="736">
        <v>-87</v>
      </c>
      <c r="CH223" s="735">
        <v>69</v>
      </c>
      <c r="CI223" s="736">
        <v>-96</v>
      </c>
      <c r="CK223" s="7"/>
      <c r="CL223" s="7"/>
      <c r="CS223" s="1165"/>
      <c r="CW223" s="1165"/>
      <c r="DF223" s="1126"/>
    </row>
    <row r="224" spans="1:110" hidden="1" outlineLevel="1">
      <c r="A224" s="393" t="s">
        <v>56</v>
      </c>
      <c r="B224" s="386">
        <v>0</v>
      </c>
      <c r="C224" s="387">
        <v>3</v>
      </c>
      <c r="D224" s="395">
        <v>0</v>
      </c>
      <c r="E224" s="396">
        <v>0</v>
      </c>
      <c r="F224" s="397">
        <v>0</v>
      </c>
      <c r="G224" s="398">
        <v>2</v>
      </c>
      <c r="H224" s="398">
        <v>0</v>
      </c>
      <c r="I224" s="399">
        <v>0</v>
      </c>
      <c r="J224" s="395">
        <v>0</v>
      </c>
      <c r="K224" s="398">
        <v>1</v>
      </c>
      <c r="L224" s="398">
        <v>0</v>
      </c>
      <c r="M224" s="395">
        <v>0</v>
      </c>
      <c r="N224" s="397">
        <v>0</v>
      </c>
      <c r="O224" s="398">
        <v>0</v>
      </c>
      <c r="P224" s="398">
        <v>0</v>
      </c>
      <c r="Q224" s="399">
        <v>1</v>
      </c>
      <c r="R224" s="398">
        <v>0</v>
      </c>
      <c r="S224" s="398">
        <v>0</v>
      </c>
      <c r="T224" s="398">
        <v>1</v>
      </c>
      <c r="U224" s="398">
        <v>0</v>
      </c>
      <c r="V224" s="397">
        <v>0</v>
      </c>
      <c r="W224" s="398">
        <v>1</v>
      </c>
      <c r="X224" s="398">
        <v>0</v>
      </c>
      <c r="Y224" s="399">
        <v>1</v>
      </c>
      <c r="Z224" s="398">
        <v>3</v>
      </c>
      <c r="AA224" s="398">
        <v>4</v>
      </c>
      <c r="AB224" s="398">
        <v>4</v>
      </c>
      <c r="AC224" s="398">
        <v>3</v>
      </c>
      <c r="AD224" s="397">
        <v>0</v>
      </c>
      <c r="AE224" s="398">
        <v>2</v>
      </c>
      <c r="AF224" s="398">
        <v>0</v>
      </c>
      <c r="AG224" s="399">
        <v>0</v>
      </c>
      <c r="AH224" s="398">
        <v>0</v>
      </c>
      <c r="AI224" s="398">
        <v>0</v>
      </c>
      <c r="AJ224" s="398">
        <v>0</v>
      </c>
      <c r="AK224" s="398">
        <v>1</v>
      </c>
      <c r="AL224" s="397">
        <v>0</v>
      </c>
      <c r="AM224" s="398">
        <v>0</v>
      </c>
      <c r="AN224" s="398">
        <v>0</v>
      </c>
      <c r="AO224" s="399">
        <v>1</v>
      </c>
      <c r="AP224" s="398">
        <v>0</v>
      </c>
      <c r="AQ224" s="398">
        <v>0</v>
      </c>
      <c r="AR224" s="398">
        <v>0</v>
      </c>
      <c r="AS224" s="398">
        <v>0</v>
      </c>
      <c r="AT224" s="397">
        <v>0</v>
      </c>
      <c r="AU224" s="398">
        <v>0</v>
      </c>
      <c r="AV224" s="398">
        <v>0</v>
      </c>
      <c r="AW224" s="399">
        <v>2</v>
      </c>
      <c r="AX224" s="398">
        <v>0</v>
      </c>
      <c r="AY224" s="398">
        <v>0</v>
      </c>
      <c r="AZ224" s="398">
        <v>1</v>
      </c>
      <c r="BA224" s="398">
        <v>1</v>
      </c>
      <c r="BB224" s="397">
        <v>0</v>
      </c>
      <c r="BC224" s="398">
        <v>0</v>
      </c>
      <c r="BD224" s="398">
        <v>0</v>
      </c>
      <c r="BE224" s="399"/>
      <c r="BF224" s="398"/>
      <c r="BG224" s="398"/>
      <c r="BH224" s="398"/>
      <c r="BI224" s="398"/>
      <c r="BJ224" s="397"/>
      <c r="BK224" s="398"/>
      <c r="BL224" s="398"/>
      <c r="BM224" s="399"/>
      <c r="BN224" s="398"/>
      <c r="BO224" s="398"/>
      <c r="BP224" s="398"/>
      <c r="BQ224" s="398"/>
      <c r="BR224" s="397"/>
      <c r="BS224" s="398"/>
      <c r="BT224" s="398"/>
      <c r="BU224" s="399"/>
      <c r="BV224" s="398"/>
      <c r="BW224" s="398"/>
      <c r="BX224" s="398"/>
      <c r="BY224" s="398"/>
      <c r="BZ224" s="397"/>
      <c r="CA224" s="398"/>
      <c r="CB224" s="398"/>
      <c r="CC224" s="399"/>
      <c r="CD224" s="732"/>
      <c r="CE224" s="732"/>
      <c r="CF224" s="732"/>
      <c r="CG224" s="732"/>
      <c r="CH224" s="731"/>
      <c r="CI224" s="732"/>
      <c r="CK224" s="7"/>
      <c r="CL224" s="7"/>
      <c r="CS224" s="1165"/>
      <c r="CW224" s="1165"/>
      <c r="DF224" s="1126"/>
    </row>
    <row r="225" spans="1:110" hidden="1" outlineLevel="1">
      <c r="A225" s="393" t="s">
        <v>57</v>
      </c>
      <c r="B225" s="394">
        <v>-36</v>
      </c>
      <c r="C225" s="395">
        <v>-54</v>
      </c>
      <c r="D225" s="395">
        <v>-45</v>
      </c>
      <c r="E225" s="396">
        <v>-63</v>
      </c>
      <c r="F225" s="397">
        <v>-48</v>
      </c>
      <c r="G225" s="398">
        <v>-54</v>
      </c>
      <c r="H225" s="398">
        <v>-45</v>
      </c>
      <c r="I225" s="399">
        <v>-32</v>
      </c>
      <c r="J225" s="395">
        <v>-59</v>
      </c>
      <c r="K225" s="398">
        <v>-52</v>
      </c>
      <c r="L225" s="398">
        <v>-47</v>
      </c>
      <c r="M225" s="395">
        <v>-8</v>
      </c>
      <c r="N225" s="397">
        <v>-5</v>
      </c>
      <c r="O225" s="398">
        <v>1</v>
      </c>
      <c r="P225" s="398">
        <v>9</v>
      </c>
      <c r="Q225" s="399">
        <v>34</v>
      </c>
      <c r="R225" s="398">
        <v>0</v>
      </c>
      <c r="S225" s="398">
        <v>2</v>
      </c>
      <c r="T225" s="398">
        <v>3</v>
      </c>
      <c r="U225" s="398">
        <v>52</v>
      </c>
      <c r="V225" s="397">
        <v>33</v>
      </c>
      <c r="W225" s="398">
        <v>44</v>
      </c>
      <c r="X225" s="398">
        <v>27</v>
      </c>
      <c r="Y225" s="399">
        <v>25</v>
      </c>
      <c r="Z225" s="398">
        <v>35</v>
      </c>
      <c r="AA225" s="398">
        <v>33</v>
      </c>
      <c r="AB225" s="398">
        <v>34</v>
      </c>
      <c r="AC225" s="398">
        <v>25</v>
      </c>
      <c r="AD225" s="397">
        <v>-21</v>
      </c>
      <c r="AE225" s="398">
        <v>-2</v>
      </c>
      <c r="AF225" s="398">
        <v>-128</v>
      </c>
      <c r="AG225" s="399">
        <v>-155</v>
      </c>
      <c r="AH225" s="398">
        <v>-160</v>
      </c>
      <c r="AI225" s="398">
        <v>-167</v>
      </c>
      <c r="AJ225" s="398">
        <v>-186</v>
      </c>
      <c r="AK225" s="398">
        <v>-167</v>
      </c>
      <c r="AL225" s="397">
        <v>-165</v>
      </c>
      <c r="AM225" s="398">
        <v>-190</v>
      </c>
      <c r="AN225" s="398">
        <v>-316</v>
      </c>
      <c r="AO225" s="399">
        <v>-363</v>
      </c>
      <c r="AP225" s="398">
        <v>-378</v>
      </c>
      <c r="AQ225" s="398">
        <v>-394</v>
      </c>
      <c r="AR225" s="398">
        <v>-454</v>
      </c>
      <c r="AS225" s="398">
        <v>-434</v>
      </c>
      <c r="AT225" s="397">
        <v>-423</v>
      </c>
      <c r="AU225" s="398">
        <v>-382</v>
      </c>
      <c r="AV225" s="398">
        <v>-318</v>
      </c>
      <c r="AW225" s="399">
        <v>-279</v>
      </c>
      <c r="AX225" s="398">
        <v>-235</v>
      </c>
      <c r="AY225" s="398">
        <v>-199</v>
      </c>
      <c r="AZ225" s="398">
        <v>-167</v>
      </c>
      <c r="BA225" s="398">
        <v>-121</v>
      </c>
      <c r="BB225" s="397">
        <v>-107</v>
      </c>
      <c r="BC225" s="398">
        <v>-97</v>
      </c>
      <c r="BD225" s="398">
        <v>-102</v>
      </c>
      <c r="BE225" s="399">
        <v>-80</v>
      </c>
      <c r="BF225" s="398"/>
      <c r="BG225" s="398"/>
      <c r="BH225" s="398"/>
      <c r="BI225" s="398"/>
      <c r="BJ225" s="397"/>
      <c r="BK225" s="398"/>
      <c r="BL225" s="398"/>
      <c r="BM225" s="399"/>
      <c r="BN225" s="398"/>
      <c r="BO225" s="398"/>
      <c r="BP225" s="398"/>
      <c r="BQ225" s="398"/>
      <c r="BR225" s="397"/>
      <c r="BS225" s="398"/>
      <c r="BT225" s="398"/>
      <c r="BU225" s="399"/>
      <c r="BV225" s="398"/>
      <c r="BW225" s="398"/>
      <c r="BX225" s="398"/>
      <c r="BY225" s="398"/>
      <c r="BZ225" s="397"/>
      <c r="CA225" s="398"/>
      <c r="CB225" s="398"/>
      <c r="CC225" s="399"/>
      <c r="CD225" s="732"/>
      <c r="CE225" s="732"/>
      <c r="CF225" s="732"/>
      <c r="CG225" s="732"/>
      <c r="CH225" s="731"/>
      <c r="CI225" s="732"/>
      <c r="CK225" s="7"/>
      <c r="CL225" s="7"/>
      <c r="CS225" s="1165"/>
      <c r="CW225" s="1165"/>
      <c r="DF225" s="1126"/>
    </row>
    <row r="226" spans="1:110" hidden="1" outlineLevel="1">
      <c r="A226" s="393" t="s">
        <v>58</v>
      </c>
      <c r="B226" s="394">
        <v>8</v>
      </c>
      <c r="C226" s="395">
        <v>14</v>
      </c>
      <c r="D226" s="395">
        <v>-38</v>
      </c>
      <c r="E226" s="396">
        <v>17</v>
      </c>
      <c r="F226" s="397">
        <v>43</v>
      </c>
      <c r="G226" s="398">
        <v>2</v>
      </c>
      <c r="H226" s="398">
        <v>-31</v>
      </c>
      <c r="I226" s="399">
        <v>-6</v>
      </c>
      <c r="J226" s="395">
        <v>1</v>
      </c>
      <c r="K226" s="398">
        <v>9</v>
      </c>
      <c r="L226" s="398">
        <v>-64</v>
      </c>
      <c r="M226" s="395">
        <v>33</v>
      </c>
      <c r="N226" s="397">
        <v>17</v>
      </c>
      <c r="O226" s="398">
        <v>7</v>
      </c>
      <c r="P226" s="398">
        <v>2</v>
      </c>
      <c r="Q226" s="399">
        <v>7</v>
      </c>
      <c r="R226" s="398">
        <v>-27</v>
      </c>
      <c r="S226" s="398">
        <v>-17</v>
      </c>
      <c r="T226" s="398">
        <v>-7</v>
      </c>
      <c r="U226" s="398">
        <v>-8</v>
      </c>
      <c r="V226" s="397">
        <v>-19</v>
      </c>
      <c r="W226" s="398">
        <v>-1</v>
      </c>
      <c r="X226" s="398">
        <v>-8</v>
      </c>
      <c r="Y226" s="399">
        <v>-17</v>
      </c>
      <c r="Z226" s="398">
        <v>-4</v>
      </c>
      <c r="AA226" s="398">
        <v>5</v>
      </c>
      <c r="AB226" s="398">
        <v>-5</v>
      </c>
      <c r="AC226" s="398">
        <v>2</v>
      </c>
      <c r="AD226" s="397">
        <v>8</v>
      </c>
      <c r="AE226" s="398">
        <v>-5</v>
      </c>
      <c r="AF226" s="398">
        <v>-19</v>
      </c>
      <c r="AG226" s="399">
        <v>-5</v>
      </c>
      <c r="AH226" s="398">
        <v>-2</v>
      </c>
      <c r="AI226" s="398">
        <v>-9</v>
      </c>
      <c r="AJ226" s="398">
        <v>-10</v>
      </c>
      <c r="AK226" s="398">
        <v>-12</v>
      </c>
      <c r="AL226" s="397">
        <v>-3</v>
      </c>
      <c r="AM226" s="398">
        <v>-4</v>
      </c>
      <c r="AN226" s="398">
        <v>-2</v>
      </c>
      <c r="AO226" s="399">
        <v>-17</v>
      </c>
      <c r="AP226" s="398">
        <v>-7</v>
      </c>
      <c r="AQ226" s="398">
        <v>-17</v>
      </c>
      <c r="AR226" s="398">
        <v>-1</v>
      </c>
      <c r="AS226" s="398">
        <v>-18</v>
      </c>
      <c r="AT226" s="397">
        <v>9</v>
      </c>
      <c r="AU226" s="398">
        <v>0</v>
      </c>
      <c r="AV226" s="398">
        <v>-23</v>
      </c>
      <c r="AW226" s="399">
        <v>-19</v>
      </c>
      <c r="AX226" s="398">
        <v>-19</v>
      </c>
      <c r="AY226" s="398">
        <v>-31</v>
      </c>
      <c r="AZ226" s="398">
        <v>2</v>
      </c>
      <c r="BA226" s="398">
        <v>-14</v>
      </c>
      <c r="BB226" s="397">
        <v>-9</v>
      </c>
      <c r="BC226" s="398">
        <v>3</v>
      </c>
      <c r="BD226" s="398">
        <v>1</v>
      </c>
      <c r="BE226" s="399">
        <v>-6</v>
      </c>
      <c r="BF226" s="398"/>
      <c r="BG226" s="398"/>
      <c r="BH226" s="398"/>
      <c r="BI226" s="398"/>
      <c r="BJ226" s="397"/>
      <c r="BK226" s="398"/>
      <c r="BL226" s="398"/>
      <c r="BM226" s="399"/>
      <c r="BN226" s="398"/>
      <c r="BO226" s="398"/>
      <c r="BP226" s="398"/>
      <c r="BQ226" s="398"/>
      <c r="BR226" s="397"/>
      <c r="BS226" s="398"/>
      <c r="BT226" s="398"/>
      <c r="BU226" s="399"/>
      <c r="BV226" s="398"/>
      <c r="BW226" s="398"/>
      <c r="BX226" s="398"/>
      <c r="BY226" s="398"/>
      <c r="BZ226" s="397"/>
      <c r="CA226" s="398"/>
      <c r="CB226" s="398"/>
      <c r="CC226" s="399"/>
      <c r="CD226" s="732"/>
      <c r="CE226" s="732"/>
      <c r="CF226" s="732"/>
      <c r="CG226" s="732"/>
      <c r="CH226" s="731"/>
      <c r="CI226" s="732"/>
      <c r="CK226" s="7"/>
      <c r="CL226" s="7"/>
      <c r="CS226" s="1165"/>
      <c r="CW226" s="1165"/>
      <c r="DF226" s="1126"/>
    </row>
    <row r="227" spans="1:110" hidden="1" outlineLevel="1">
      <c r="A227" s="404" t="s">
        <v>59</v>
      </c>
      <c r="B227" s="405">
        <v>3</v>
      </c>
      <c r="C227" s="406">
        <v>3</v>
      </c>
      <c r="D227" s="406">
        <v>2</v>
      </c>
      <c r="E227" s="407">
        <v>3</v>
      </c>
      <c r="F227" s="408">
        <v>4</v>
      </c>
      <c r="G227" s="409">
        <v>4</v>
      </c>
      <c r="H227" s="409">
        <v>4</v>
      </c>
      <c r="I227" s="410">
        <v>4</v>
      </c>
      <c r="J227" s="406">
        <v>4</v>
      </c>
      <c r="K227" s="409">
        <v>6</v>
      </c>
      <c r="L227" s="409">
        <v>3</v>
      </c>
      <c r="M227" s="406">
        <v>18</v>
      </c>
      <c r="N227" s="408">
        <v>6</v>
      </c>
      <c r="O227" s="409">
        <v>6</v>
      </c>
      <c r="P227" s="409">
        <v>4</v>
      </c>
      <c r="Q227" s="410">
        <v>6</v>
      </c>
      <c r="R227" s="409">
        <v>10</v>
      </c>
      <c r="S227" s="409">
        <v>15</v>
      </c>
      <c r="T227" s="409">
        <v>16</v>
      </c>
      <c r="U227" s="409">
        <v>25</v>
      </c>
      <c r="V227" s="408">
        <v>21</v>
      </c>
      <c r="W227" s="409">
        <v>22</v>
      </c>
      <c r="X227" s="409">
        <v>21</v>
      </c>
      <c r="Y227" s="410">
        <v>25</v>
      </c>
      <c r="Z227" s="409">
        <v>0</v>
      </c>
      <c r="AA227" s="409">
        <v>0</v>
      </c>
      <c r="AB227" s="409">
        <v>0</v>
      </c>
      <c r="AC227" s="409">
        <v>0</v>
      </c>
      <c r="AD227" s="408">
        <v>0</v>
      </c>
      <c r="AE227" s="409">
        <v>32</v>
      </c>
      <c r="AF227" s="409">
        <v>0</v>
      </c>
      <c r="AG227" s="410">
        <v>0</v>
      </c>
      <c r="AH227" s="409">
        <v>0</v>
      </c>
      <c r="AI227" s="409">
        <v>7</v>
      </c>
      <c r="AJ227" s="409">
        <v>-3</v>
      </c>
      <c r="AK227" s="409">
        <v>0</v>
      </c>
      <c r="AL227" s="408">
        <v>0</v>
      </c>
      <c r="AM227" s="409">
        <v>0</v>
      </c>
      <c r="AN227" s="409">
        <v>0</v>
      </c>
      <c r="AO227" s="410">
        <v>1</v>
      </c>
      <c r="AP227" s="409">
        <v>0</v>
      </c>
      <c r="AQ227" s="409">
        <v>0</v>
      </c>
      <c r="AR227" s="409">
        <v>0</v>
      </c>
      <c r="AS227" s="409">
        <v>0</v>
      </c>
      <c r="AT227" s="408">
        <v>0</v>
      </c>
      <c r="AU227" s="409">
        <v>0</v>
      </c>
      <c r="AV227" s="409">
        <v>1</v>
      </c>
      <c r="AW227" s="410">
        <v>2</v>
      </c>
      <c r="AX227" s="409">
        <v>0</v>
      </c>
      <c r="AY227" s="409">
        <v>0</v>
      </c>
      <c r="AZ227" s="409">
        <v>0</v>
      </c>
      <c r="BA227" s="409">
        <v>2</v>
      </c>
      <c r="BB227" s="408">
        <v>0</v>
      </c>
      <c r="BC227" s="409"/>
      <c r="BD227" s="409"/>
      <c r="BE227" s="410"/>
      <c r="BF227" s="409"/>
      <c r="BG227" s="409"/>
      <c r="BH227" s="409"/>
      <c r="BI227" s="409"/>
      <c r="BJ227" s="408"/>
      <c r="BK227" s="409"/>
      <c r="BL227" s="409"/>
      <c r="BM227" s="410"/>
      <c r="BN227" s="409"/>
      <c r="BO227" s="409"/>
      <c r="BP227" s="409"/>
      <c r="BQ227" s="409"/>
      <c r="BR227" s="408"/>
      <c r="BS227" s="409"/>
      <c r="BT227" s="409"/>
      <c r="BU227" s="410"/>
      <c r="BV227" s="409"/>
      <c r="BW227" s="409"/>
      <c r="BX227" s="409"/>
      <c r="BY227" s="409"/>
      <c r="BZ227" s="408"/>
      <c r="CA227" s="409"/>
      <c r="CB227" s="409"/>
      <c r="CC227" s="410"/>
      <c r="CD227" s="736"/>
      <c r="CE227" s="736"/>
      <c r="CF227" s="736"/>
      <c r="CG227" s="736"/>
      <c r="CH227" s="735"/>
      <c r="CI227" s="736"/>
      <c r="CK227" s="7"/>
      <c r="CL227" s="7"/>
      <c r="CS227" s="1165"/>
      <c r="CW227" s="1165"/>
      <c r="DF227" s="1126"/>
    </row>
    <row r="228" spans="1:110" hidden="1" outlineLevel="1">
      <c r="A228" s="385" t="s">
        <v>60</v>
      </c>
      <c r="B228" s="411">
        <v>393</v>
      </c>
      <c r="C228" s="412">
        <v>423</v>
      </c>
      <c r="D228" s="412">
        <v>276</v>
      </c>
      <c r="E228" s="413">
        <v>167</v>
      </c>
      <c r="F228" s="411">
        <v>247</v>
      </c>
      <c r="G228" s="412">
        <v>202</v>
      </c>
      <c r="H228" s="412">
        <v>154</v>
      </c>
      <c r="I228" s="413">
        <v>299</v>
      </c>
      <c r="J228" s="412">
        <v>286</v>
      </c>
      <c r="K228" s="412">
        <v>304</v>
      </c>
      <c r="L228" s="412">
        <v>142</v>
      </c>
      <c r="M228" s="412">
        <v>285</v>
      </c>
      <c r="N228" s="411">
        <v>315</v>
      </c>
      <c r="O228" s="412">
        <v>346</v>
      </c>
      <c r="P228" s="412">
        <v>249</v>
      </c>
      <c r="Q228" s="413">
        <v>410</v>
      </c>
      <c r="R228" s="412">
        <v>380</v>
      </c>
      <c r="S228" s="412">
        <v>472</v>
      </c>
      <c r="T228" s="412">
        <v>458</v>
      </c>
      <c r="U228" s="412">
        <v>645</v>
      </c>
      <c r="V228" s="411">
        <v>647</v>
      </c>
      <c r="W228" s="412">
        <v>748</v>
      </c>
      <c r="X228" s="412">
        <v>659</v>
      </c>
      <c r="Y228" s="413">
        <v>786</v>
      </c>
      <c r="Z228" s="412">
        <v>803</v>
      </c>
      <c r="AA228" s="412">
        <v>764</v>
      </c>
      <c r="AB228" s="412">
        <v>665</v>
      </c>
      <c r="AC228" s="412">
        <v>838</v>
      </c>
      <c r="AD228" s="411">
        <v>735</v>
      </c>
      <c r="AE228" s="412">
        <v>984</v>
      </c>
      <c r="AF228" s="412">
        <v>846</v>
      </c>
      <c r="AG228" s="413">
        <v>955</v>
      </c>
      <c r="AH228" s="412">
        <v>881</v>
      </c>
      <c r="AI228" s="412">
        <v>943</v>
      </c>
      <c r="AJ228" s="412">
        <v>867</v>
      </c>
      <c r="AK228" s="412">
        <v>946</v>
      </c>
      <c r="AL228" s="411">
        <v>557</v>
      </c>
      <c r="AM228" s="412">
        <v>868</v>
      </c>
      <c r="AN228" s="412">
        <v>965</v>
      </c>
      <c r="AO228" s="413">
        <v>1022</v>
      </c>
      <c r="AP228" s="412">
        <v>943</v>
      </c>
      <c r="AQ228" s="412">
        <v>1130</v>
      </c>
      <c r="AR228" s="412">
        <v>1245</v>
      </c>
      <c r="AS228" s="412">
        <v>1371</v>
      </c>
      <c r="AT228" s="411">
        <v>1049</v>
      </c>
      <c r="AU228" s="412">
        <v>1310</v>
      </c>
      <c r="AV228" s="412">
        <v>1287</v>
      </c>
      <c r="AW228" s="413">
        <v>1054</v>
      </c>
      <c r="AX228" s="412">
        <v>912</v>
      </c>
      <c r="AY228" s="412">
        <v>1074</v>
      </c>
      <c r="AZ228" s="412">
        <v>1241</v>
      </c>
      <c r="BA228" s="412">
        <v>1254</v>
      </c>
      <c r="BB228" s="411">
        <v>956</v>
      </c>
      <c r="BC228" s="412">
        <v>1212</v>
      </c>
      <c r="BD228" s="412">
        <v>1368</v>
      </c>
      <c r="BE228" s="413">
        <v>1377</v>
      </c>
      <c r="BF228" s="412">
        <v>1231</v>
      </c>
      <c r="BG228" s="412">
        <v>1502</v>
      </c>
      <c r="BH228" s="412">
        <v>1851</v>
      </c>
      <c r="BI228" s="412">
        <v>1798</v>
      </c>
      <c r="BJ228" s="411">
        <v>1363</v>
      </c>
      <c r="BK228" s="412">
        <v>1603</v>
      </c>
      <c r="BL228" s="412">
        <v>1800</v>
      </c>
      <c r="BM228" s="413">
        <v>2097</v>
      </c>
      <c r="BN228" s="412">
        <v>2032</v>
      </c>
      <c r="BO228" s="412">
        <v>2200</v>
      </c>
      <c r="BP228" s="412">
        <v>2081</v>
      </c>
      <c r="BQ228" s="412">
        <v>2382</v>
      </c>
      <c r="BR228" s="411">
        <v>2477</v>
      </c>
      <c r="BS228" s="412">
        <v>3215</v>
      </c>
      <c r="BT228" s="412">
        <v>2708</v>
      </c>
      <c r="BU228" s="413">
        <v>2134</v>
      </c>
      <c r="BV228" s="412">
        <v>3026</v>
      </c>
      <c r="BW228" s="412">
        <v>3354</v>
      </c>
      <c r="BX228" s="412">
        <v>3224</v>
      </c>
      <c r="BY228" s="412">
        <v>3508</v>
      </c>
      <c r="BZ228" s="411">
        <v>1794</v>
      </c>
      <c r="CA228" s="412">
        <v>1943</v>
      </c>
      <c r="CB228" s="412">
        <v>2210</v>
      </c>
      <c r="CC228" s="413">
        <v>2324</v>
      </c>
      <c r="CD228" s="738">
        <v>2497</v>
      </c>
      <c r="CE228" s="738">
        <v>3403</v>
      </c>
      <c r="CF228" s="738">
        <v>3675</v>
      </c>
      <c r="CG228" s="738">
        <v>3920</v>
      </c>
      <c r="CH228" s="737">
        <v>4056</v>
      </c>
      <c r="CI228" s="738">
        <v>4081</v>
      </c>
      <c r="CK228" s="7"/>
      <c r="CL228" s="7"/>
      <c r="CS228" s="1167"/>
      <c r="CW228" s="1167"/>
      <c r="DF228" s="1126"/>
    </row>
    <row r="229" spans="1:110" hidden="1" outlineLevel="1">
      <c r="A229" s="392" t="s">
        <v>61</v>
      </c>
      <c r="B229" s="430">
        <v>0.1</v>
      </c>
      <c r="C229" s="431">
        <v>0.10081029551954242</v>
      </c>
      <c r="D229" s="431">
        <v>7.3287307488050984E-2</v>
      </c>
      <c r="E229" s="432">
        <v>4.151130996768581E-2</v>
      </c>
      <c r="F229" s="430">
        <v>6.9636312376656323E-2</v>
      </c>
      <c r="G229" s="431">
        <v>5.1074589127686476E-2</v>
      </c>
      <c r="H229" s="431">
        <v>4.4278320874065552E-2</v>
      </c>
      <c r="I229" s="432">
        <v>7.3827160493827163E-2</v>
      </c>
      <c r="J229" s="431">
        <v>7.4595722483046425E-2</v>
      </c>
      <c r="K229" s="431">
        <v>7.5247524752475245E-2</v>
      </c>
      <c r="L229" s="431">
        <v>3.7625861155272923E-2</v>
      </c>
      <c r="M229" s="431">
        <v>6.5381968341362701E-2</v>
      </c>
      <c r="N229" s="430">
        <v>7.3495100326644885E-2</v>
      </c>
      <c r="O229" s="431">
        <v>7.450473729543497E-2</v>
      </c>
      <c r="P229" s="431">
        <v>5.388444059727332E-2</v>
      </c>
      <c r="Q229" s="432">
        <v>7.6563958916900099E-2</v>
      </c>
      <c r="R229" s="431">
        <v>7.8691240422447711E-2</v>
      </c>
      <c r="S229" s="431">
        <v>9.1084523350057886E-2</v>
      </c>
      <c r="T229" s="431">
        <v>8.8639442616605377E-2</v>
      </c>
      <c r="U229" s="431">
        <v>0.11244769874476987</v>
      </c>
      <c r="V229" s="430">
        <v>0.11496090973702915</v>
      </c>
      <c r="W229" s="431">
        <v>0.12345271496946691</v>
      </c>
      <c r="X229" s="431">
        <v>0.10831689677843524</v>
      </c>
      <c r="Y229" s="432">
        <v>0.11761185096513542</v>
      </c>
      <c r="Z229" s="431">
        <v>0.13307921776599271</v>
      </c>
      <c r="AA229" s="431">
        <v>0.12050473186119874</v>
      </c>
      <c r="AB229" s="431">
        <v>0.11189634864546526</v>
      </c>
      <c r="AC229" s="431">
        <v>0.12316284538506761</v>
      </c>
      <c r="AD229" s="430">
        <v>0.11473618482672494</v>
      </c>
      <c r="AE229" s="431">
        <v>0.13336947682298725</v>
      </c>
      <c r="AF229" s="431">
        <v>0.1085589631720775</v>
      </c>
      <c r="AG229" s="432">
        <v>0.11295091661738617</v>
      </c>
      <c r="AH229" s="431">
        <v>0.10865811544153922</v>
      </c>
      <c r="AI229" s="431">
        <v>0.1086906408483172</v>
      </c>
      <c r="AJ229" s="431">
        <v>0.10689187523116755</v>
      </c>
      <c r="AK229" s="431">
        <v>0.10695308083663087</v>
      </c>
      <c r="AL229" s="430">
        <v>7.1861695265127076E-2</v>
      </c>
      <c r="AM229" s="431">
        <v>0.10070773871678849</v>
      </c>
      <c r="AN229" s="431">
        <v>0.10313134551672544</v>
      </c>
      <c r="AO229" s="432">
        <v>9.7268487674883414E-2</v>
      </c>
      <c r="AP229" s="431">
        <v>8.9664352952362844E-2</v>
      </c>
      <c r="AQ229" s="431">
        <v>9.9349393353261831E-2</v>
      </c>
      <c r="AR229" s="431">
        <v>0.10555320050869012</v>
      </c>
      <c r="AS229" s="431">
        <v>0.10676738571762324</v>
      </c>
      <c r="AT229" s="430">
        <v>8.6687050656970494E-2</v>
      </c>
      <c r="AU229" s="431">
        <v>0.10170807453416149</v>
      </c>
      <c r="AV229" s="431">
        <v>9.8688750862663904E-2</v>
      </c>
      <c r="AW229" s="432">
        <v>8.0353739422123968E-2</v>
      </c>
      <c r="AX229" s="431">
        <v>7.8384185646755478E-2</v>
      </c>
      <c r="AY229" s="431">
        <v>8.8723667905824033E-2</v>
      </c>
      <c r="AZ229" s="431">
        <v>0.1045228670091805</v>
      </c>
      <c r="BA229" s="431">
        <v>0.10494602058749686</v>
      </c>
      <c r="BB229" s="430">
        <v>9.1923076923076927E-2</v>
      </c>
      <c r="BC229" s="431">
        <v>0.10871905274488698</v>
      </c>
      <c r="BD229" s="431">
        <v>0.11795137092602173</v>
      </c>
      <c r="BE229" s="432">
        <v>0.1200209186786368</v>
      </c>
      <c r="BF229" s="431">
        <v>0.1282959874934862</v>
      </c>
      <c r="BG229" s="431">
        <v>0.14063670411985019</v>
      </c>
      <c r="BH229" s="431">
        <v>0.16344370860927152</v>
      </c>
      <c r="BI229" s="431">
        <v>0.15510697032436163</v>
      </c>
      <c r="BJ229" s="430">
        <v>0.15127635960044394</v>
      </c>
      <c r="BK229" s="431">
        <v>0.15210171743049625</v>
      </c>
      <c r="BL229" s="431">
        <v>0.16863406408094436</v>
      </c>
      <c r="BM229" s="432">
        <v>0.17501251877816726</v>
      </c>
      <c r="BN229" s="431">
        <v>0.17007030465349848</v>
      </c>
      <c r="BO229" s="431">
        <v>0.17679202828672452</v>
      </c>
      <c r="BP229" s="431">
        <v>0.16597543467857712</v>
      </c>
      <c r="BQ229" s="431">
        <v>0.17537917832425268</v>
      </c>
      <c r="BR229" s="430">
        <v>0.18498879761015682</v>
      </c>
      <c r="BS229" s="431">
        <v>0.20112605567719738</v>
      </c>
      <c r="BT229" s="431">
        <v>0.16481041932931653</v>
      </c>
      <c r="BU229" s="432">
        <v>0.12160237050544191</v>
      </c>
      <c r="BV229" s="431">
        <v>0.17673169022310478</v>
      </c>
      <c r="BW229" s="431">
        <v>0.17761067570429995</v>
      </c>
      <c r="BX229" s="431">
        <v>0.17483731019522777</v>
      </c>
      <c r="BY229" s="431">
        <v>0.17779129288936191</v>
      </c>
      <c r="BZ229" s="430">
        <v>0.1082222356276769</v>
      </c>
      <c r="CA229" s="431">
        <v>0.12027236149798824</v>
      </c>
      <c r="CB229" s="431">
        <v>0.14647401908801697</v>
      </c>
      <c r="CC229" s="432">
        <v>0.14577844686990341</v>
      </c>
      <c r="CD229" s="748">
        <v>0.16319194823867722</v>
      </c>
      <c r="CE229" s="748">
        <v>0.19523809523809524</v>
      </c>
      <c r="CF229" s="748">
        <v>0.20712393620019162</v>
      </c>
      <c r="CG229" s="748">
        <v>0.20205144064738931</v>
      </c>
      <c r="CH229" s="747">
        <v>0.22257586566427043</v>
      </c>
      <c r="CI229" s="748">
        <v>0.20455115031827978</v>
      </c>
      <c r="CK229" s="7"/>
      <c r="CL229" s="7"/>
      <c r="CS229" s="1171"/>
      <c r="CW229" s="1171"/>
      <c r="DF229" s="1126"/>
    </row>
    <row r="230" spans="1:110" hidden="1" outlineLevel="1">
      <c r="A230" s="392"/>
      <c r="B230" s="386"/>
      <c r="C230" s="387"/>
      <c r="D230" s="395"/>
      <c r="E230" s="396"/>
      <c r="F230" s="397"/>
      <c r="G230" s="398"/>
      <c r="H230" s="398"/>
      <c r="I230" s="399"/>
      <c r="J230" s="395"/>
      <c r="K230" s="398"/>
      <c r="L230" s="398"/>
      <c r="M230" s="395"/>
      <c r="N230" s="397"/>
      <c r="O230" s="398"/>
      <c r="P230" s="398"/>
      <c r="Q230" s="399"/>
      <c r="R230" s="398"/>
      <c r="S230" s="398"/>
      <c r="T230" s="398"/>
      <c r="U230" s="398"/>
      <c r="V230" s="397"/>
      <c r="W230" s="398"/>
      <c r="X230" s="398"/>
      <c r="Y230" s="399"/>
      <c r="Z230" s="398"/>
      <c r="AA230" s="398"/>
      <c r="AB230" s="398"/>
      <c r="AC230" s="398"/>
      <c r="AD230" s="397"/>
      <c r="AE230" s="398"/>
      <c r="AF230" s="398"/>
      <c r="AG230" s="399"/>
      <c r="AH230" s="398"/>
      <c r="AI230" s="398"/>
      <c r="AJ230" s="398"/>
      <c r="AK230" s="398"/>
      <c r="AL230" s="397"/>
      <c r="AM230" s="398"/>
      <c r="AN230" s="398"/>
      <c r="AO230" s="399"/>
      <c r="AP230" s="398"/>
      <c r="AQ230" s="398"/>
      <c r="AR230" s="398"/>
      <c r="AS230" s="398"/>
      <c r="AT230" s="397"/>
      <c r="AU230" s="398"/>
      <c r="AV230" s="398"/>
      <c r="AW230" s="399"/>
      <c r="AX230" s="398"/>
      <c r="AY230" s="398"/>
      <c r="AZ230" s="398"/>
      <c r="BA230" s="398"/>
      <c r="BB230" s="397"/>
      <c r="BC230" s="398"/>
      <c r="BD230" s="398"/>
      <c r="BE230" s="399"/>
      <c r="BF230" s="398"/>
      <c r="BG230" s="398"/>
      <c r="BH230" s="398"/>
      <c r="BI230" s="398"/>
      <c r="BJ230" s="397"/>
      <c r="BK230" s="398"/>
      <c r="BL230" s="398"/>
      <c r="BM230" s="399"/>
      <c r="BN230" s="398"/>
      <c r="BO230" s="398"/>
      <c r="BP230" s="398"/>
      <c r="BQ230" s="398"/>
      <c r="BR230" s="397"/>
      <c r="BS230" s="398"/>
      <c r="BT230" s="398"/>
      <c r="BU230" s="399"/>
      <c r="BV230" s="398"/>
      <c r="BW230" s="398"/>
      <c r="BX230" s="398"/>
      <c r="BY230" s="431"/>
      <c r="BZ230" s="430"/>
      <c r="CA230" s="431"/>
      <c r="CB230" s="431"/>
      <c r="CC230" s="432"/>
      <c r="CD230" s="748"/>
      <c r="CE230" s="732"/>
      <c r="CF230" s="732"/>
      <c r="CG230" s="732"/>
      <c r="CH230" s="747"/>
      <c r="CI230" s="748"/>
      <c r="CK230" s="7"/>
      <c r="CL230" s="7"/>
      <c r="CS230" s="1171"/>
      <c r="CW230" s="1171"/>
      <c r="DF230" s="1126"/>
    </row>
    <row r="231" spans="1:110" hidden="1" outlineLevel="1">
      <c r="A231" s="393" t="s">
        <v>62</v>
      </c>
      <c r="B231" s="394">
        <v>-130</v>
      </c>
      <c r="C231" s="395">
        <v>-217</v>
      </c>
      <c r="D231" s="395">
        <v>-132</v>
      </c>
      <c r="E231" s="396">
        <v>-84</v>
      </c>
      <c r="F231" s="394">
        <v>-96</v>
      </c>
      <c r="G231" s="395">
        <v>-98</v>
      </c>
      <c r="H231" s="395">
        <v>-78</v>
      </c>
      <c r="I231" s="396">
        <v>-120</v>
      </c>
      <c r="J231" s="395">
        <v>-115</v>
      </c>
      <c r="K231" s="395">
        <v>-113</v>
      </c>
      <c r="L231" s="395">
        <v>-85</v>
      </c>
      <c r="M231" s="395">
        <v>-95</v>
      </c>
      <c r="N231" s="394">
        <v>-122</v>
      </c>
      <c r="O231" s="395">
        <v>-133</v>
      </c>
      <c r="P231" s="395">
        <v>-76</v>
      </c>
      <c r="Q231" s="396">
        <v>-101</v>
      </c>
      <c r="R231" s="395">
        <v>-139</v>
      </c>
      <c r="S231" s="395">
        <v>-164</v>
      </c>
      <c r="T231" s="395">
        <v>-180</v>
      </c>
      <c r="U231" s="395">
        <v>-254</v>
      </c>
      <c r="V231" s="394">
        <v>-230</v>
      </c>
      <c r="W231" s="395">
        <v>-261</v>
      </c>
      <c r="X231" s="395">
        <v>-202</v>
      </c>
      <c r="Y231" s="396">
        <v>-297</v>
      </c>
      <c r="Z231" s="395">
        <v>-258</v>
      </c>
      <c r="AA231" s="395">
        <v>-273</v>
      </c>
      <c r="AB231" s="395">
        <v>-262</v>
      </c>
      <c r="AC231" s="395">
        <v>-314</v>
      </c>
      <c r="AD231" s="394">
        <v>-289</v>
      </c>
      <c r="AE231" s="395">
        <v>-350</v>
      </c>
      <c r="AF231" s="395">
        <v>-312</v>
      </c>
      <c r="AG231" s="396">
        <v>-329</v>
      </c>
      <c r="AH231" s="395">
        <v>-313</v>
      </c>
      <c r="AI231" s="395">
        <v>-334</v>
      </c>
      <c r="AJ231" s="395">
        <v>-325</v>
      </c>
      <c r="AK231" s="395">
        <v>-350</v>
      </c>
      <c r="AL231" s="394">
        <v>-196</v>
      </c>
      <c r="AM231" s="395">
        <v>-285</v>
      </c>
      <c r="AN231" s="395">
        <v>-322</v>
      </c>
      <c r="AO231" s="396">
        <v>-334</v>
      </c>
      <c r="AP231" s="395">
        <v>-347</v>
      </c>
      <c r="AQ231" s="395">
        <v>-419</v>
      </c>
      <c r="AR231" s="395">
        <v>-458</v>
      </c>
      <c r="AS231" s="395">
        <v>-499</v>
      </c>
      <c r="AT231" s="394">
        <v>-364</v>
      </c>
      <c r="AU231" s="395">
        <v>-464</v>
      </c>
      <c r="AV231" s="395">
        <v>-449</v>
      </c>
      <c r="AW231" s="396">
        <v>-345</v>
      </c>
      <c r="AX231" s="395">
        <v>-314</v>
      </c>
      <c r="AY231" s="395">
        <v>-379</v>
      </c>
      <c r="AZ231" s="395">
        <v>-445</v>
      </c>
      <c r="BA231" s="395">
        <v>-223</v>
      </c>
      <c r="BB231" s="394">
        <v>-312</v>
      </c>
      <c r="BC231" s="395">
        <v>-398</v>
      </c>
      <c r="BD231" s="395">
        <v>-473</v>
      </c>
      <c r="BE231" s="396">
        <v>-436</v>
      </c>
      <c r="BF231" s="395">
        <v>-356</v>
      </c>
      <c r="BG231" s="395">
        <v>-456</v>
      </c>
      <c r="BH231" s="395">
        <v>-570</v>
      </c>
      <c r="BI231" s="395">
        <v>-570</v>
      </c>
      <c r="BJ231" s="394">
        <v>-366</v>
      </c>
      <c r="BK231" s="395">
        <v>-443</v>
      </c>
      <c r="BL231" s="395">
        <v>-528</v>
      </c>
      <c r="BM231" s="396">
        <v>-562</v>
      </c>
      <c r="BN231" s="395">
        <v>-569</v>
      </c>
      <c r="BO231" s="395">
        <v>-645</v>
      </c>
      <c r="BP231" s="395">
        <v>-606</v>
      </c>
      <c r="BQ231" s="395">
        <v>-615</v>
      </c>
      <c r="BR231" s="394">
        <v>-704</v>
      </c>
      <c r="BS231" s="395">
        <v>-838</v>
      </c>
      <c r="BT231" s="395">
        <v>-818</v>
      </c>
      <c r="BU231" s="396">
        <v>-758</v>
      </c>
      <c r="BV231" s="395">
        <v>-834</v>
      </c>
      <c r="BW231" s="395">
        <v>-891</v>
      </c>
      <c r="BX231" s="395">
        <v>-792</v>
      </c>
      <c r="BY231" s="395">
        <v>-589</v>
      </c>
      <c r="BZ231" s="394">
        <v>-416</v>
      </c>
      <c r="CA231" s="395">
        <v>-475</v>
      </c>
      <c r="CB231" s="395">
        <v>-480</v>
      </c>
      <c r="CC231" s="396">
        <v>-624</v>
      </c>
      <c r="CD231" s="730">
        <v>-642</v>
      </c>
      <c r="CE231" s="730">
        <v>-880</v>
      </c>
      <c r="CF231" s="730">
        <v>-1025</v>
      </c>
      <c r="CG231" s="730">
        <v>-1004</v>
      </c>
      <c r="CH231" s="729">
        <v>-1023</v>
      </c>
      <c r="CI231" s="730">
        <v>-1099</v>
      </c>
      <c r="CK231" s="7"/>
      <c r="CL231" s="7"/>
      <c r="CS231" s="1172"/>
      <c r="CW231" s="1172"/>
      <c r="DF231" s="1126"/>
    </row>
    <row r="232" spans="1:110" hidden="1" outlineLevel="1">
      <c r="A232" s="404" t="s">
        <v>63</v>
      </c>
      <c r="B232" s="405">
        <v>-2</v>
      </c>
      <c r="C232" s="406">
        <v>-5</v>
      </c>
      <c r="D232" s="406">
        <v>-1</v>
      </c>
      <c r="E232" s="407">
        <v>-4</v>
      </c>
      <c r="F232" s="408">
        <v>-3</v>
      </c>
      <c r="G232" s="409">
        <v>-6</v>
      </c>
      <c r="H232" s="409">
        <v>-2</v>
      </c>
      <c r="I232" s="410">
        <v>-4</v>
      </c>
      <c r="J232" s="406">
        <v>-3</v>
      </c>
      <c r="K232" s="409">
        <v>-3</v>
      </c>
      <c r="L232" s="409">
        <v>-3</v>
      </c>
      <c r="M232" s="406">
        <v>-2</v>
      </c>
      <c r="N232" s="408">
        <v>-2</v>
      </c>
      <c r="O232" s="409">
        <v>-6</v>
      </c>
      <c r="P232" s="409">
        <v>-5</v>
      </c>
      <c r="Q232" s="410">
        <v>-8</v>
      </c>
      <c r="R232" s="409">
        <v>-4</v>
      </c>
      <c r="S232" s="409">
        <v>-5</v>
      </c>
      <c r="T232" s="409">
        <v>-5</v>
      </c>
      <c r="U232" s="409">
        <v>-10</v>
      </c>
      <c r="V232" s="408">
        <v>-7</v>
      </c>
      <c r="W232" s="409">
        <v>-8</v>
      </c>
      <c r="X232" s="409">
        <v>-7</v>
      </c>
      <c r="Y232" s="410">
        <v>-5</v>
      </c>
      <c r="Z232" s="409">
        <v>-6</v>
      </c>
      <c r="AA232" s="409">
        <v>-7</v>
      </c>
      <c r="AB232" s="409">
        <v>-6</v>
      </c>
      <c r="AC232" s="409">
        <v>-6</v>
      </c>
      <c r="AD232" s="408">
        <v>-6</v>
      </c>
      <c r="AE232" s="409">
        <v>-10</v>
      </c>
      <c r="AF232" s="409">
        <v>-6</v>
      </c>
      <c r="AG232" s="410">
        <v>-10</v>
      </c>
      <c r="AH232" s="409">
        <v>-7</v>
      </c>
      <c r="AI232" s="409">
        <v>-6</v>
      </c>
      <c r="AJ232" s="409">
        <v>-7</v>
      </c>
      <c r="AK232" s="409">
        <v>-12</v>
      </c>
      <c r="AL232" s="408">
        <v>-3</v>
      </c>
      <c r="AM232" s="409">
        <v>-6</v>
      </c>
      <c r="AN232" s="409">
        <v>-8</v>
      </c>
      <c r="AO232" s="410">
        <v>-11</v>
      </c>
      <c r="AP232" s="409">
        <v>-10</v>
      </c>
      <c r="AQ232" s="409">
        <v>-15</v>
      </c>
      <c r="AR232" s="409">
        <v>-9</v>
      </c>
      <c r="AS232" s="409">
        <v>-8</v>
      </c>
      <c r="AT232" s="408">
        <v>-9</v>
      </c>
      <c r="AU232" s="409">
        <v>-10</v>
      </c>
      <c r="AV232" s="409">
        <v>13</v>
      </c>
      <c r="AW232" s="410">
        <v>-5</v>
      </c>
      <c r="AX232" s="409">
        <v>-11</v>
      </c>
      <c r="AY232" s="409">
        <v>-21</v>
      </c>
      <c r="AZ232" s="409">
        <v>-22</v>
      </c>
      <c r="BA232" s="409">
        <v>-5</v>
      </c>
      <c r="BB232" s="408">
        <v>-8</v>
      </c>
      <c r="BC232" s="409">
        <v>-4</v>
      </c>
      <c r="BD232" s="409">
        <v>-4</v>
      </c>
      <c r="BE232" s="410">
        <v>-4</v>
      </c>
      <c r="BF232" s="409"/>
      <c r="BG232" s="409"/>
      <c r="BH232" s="409"/>
      <c r="BI232" s="409"/>
      <c r="BJ232" s="408"/>
      <c r="BK232" s="409"/>
      <c r="BL232" s="454"/>
      <c r="BM232" s="410"/>
      <c r="BN232" s="409"/>
      <c r="BO232" s="409"/>
      <c r="BP232" s="409"/>
      <c r="BQ232" s="409"/>
      <c r="BR232" s="408"/>
      <c r="BS232" s="409"/>
      <c r="BT232" s="409"/>
      <c r="BU232" s="410"/>
      <c r="BV232" s="409"/>
      <c r="BW232" s="409"/>
      <c r="BX232" s="409"/>
      <c r="BY232" s="409"/>
      <c r="BZ232" s="408"/>
      <c r="CA232" s="409"/>
      <c r="CB232" s="409"/>
      <c r="CC232" s="410"/>
      <c r="CD232" s="736"/>
      <c r="CE232" s="762"/>
      <c r="CF232" s="762"/>
      <c r="CG232" s="762"/>
      <c r="CH232" s="763"/>
      <c r="CI232" s="762"/>
      <c r="CK232" s="7"/>
      <c r="CL232" s="7"/>
      <c r="CS232" s="1177"/>
      <c r="CW232" s="1177"/>
      <c r="DF232" s="1126"/>
    </row>
    <row r="233" spans="1:110" hidden="1" outlineLevel="1">
      <c r="A233" s="385" t="s">
        <v>64</v>
      </c>
      <c r="B233" s="394"/>
      <c r="C233" s="395"/>
      <c r="D233" s="395"/>
      <c r="E233" s="396"/>
      <c r="F233" s="397"/>
      <c r="G233" s="398"/>
      <c r="H233" s="398"/>
      <c r="I233" s="399"/>
      <c r="J233" s="395"/>
      <c r="K233" s="398"/>
      <c r="L233" s="398"/>
      <c r="M233" s="395"/>
      <c r="N233" s="397"/>
      <c r="O233" s="398"/>
      <c r="P233" s="398"/>
      <c r="Q233" s="399"/>
      <c r="R233" s="398"/>
      <c r="S233" s="398"/>
      <c r="T233" s="398"/>
      <c r="U233" s="398"/>
      <c r="V233" s="397"/>
      <c r="W233" s="398"/>
      <c r="X233" s="398"/>
      <c r="Y233" s="399"/>
      <c r="Z233" s="398"/>
      <c r="AA233" s="398"/>
      <c r="AB233" s="398"/>
      <c r="AC233" s="398"/>
      <c r="AD233" s="397"/>
      <c r="AE233" s="398"/>
      <c r="AF233" s="398"/>
      <c r="AG233" s="399"/>
      <c r="AH233" s="398"/>
      <c r="AI233" s="398"/>
      <c r="AJ233" s="398"/>
      <c r="AK233" s="398"/>
      <c r="AL233" s="397"/>
      <c r="AM233" s="398"/>
      <c r="AN233" s="398"/>
      <c r="AO233" s="399"/>
      <c r="AP233" s="398"/>
      <c r="AQ233" s="398"/>
      <c r="AR233" s="398"/>
      <c r="AS233" s="398"/>
      <c r="AT233" s="397"/>
      <c r="AU233" s="398"/>
      <c r="AV233" s="398"/>
      <c r="AW233" s="399"/>
      <c r="AX233" s="398"/>
      <c r="AY233" s="398"/>
      <c r="AZ233" s="398"/>
      <c r="BA233" s="398"/>
      <c r="BB233" s="397"/>
      <c r="BC233" s="398"/>
      <c r="BD233" s="398"/>
      <c r="BE233" s="399"/>
      <c r="BF233" s="398">
        <v>875</v>
      </c>
      <c r="BG233" s="398">
        <v>1046</v>
      </c>
      <c r="BH233" s="398">
        <v>1281</v>
      </c>
      <c r="BI233" s="398">
        <v>1228</v>
      </c>
      <c r="BJ233" s="397">
        <v>997</v>
      </c>
      <c r="BK233" s="398">
        <v>1160</v>
      </c>
      <c r="BL233" s="398">
        <v>1272</v>
      </c>
      <c r="BM233" s="399">
        <v>1535</v>
      </c>
      <c r="BN233" s="398">
        <v>1463</v>
      </c>
      <c r="BO233" s="398">
        <v>1555</v>
      </c>
      <c r="BP233" s="398">
        <v>1475</v>
      </c>
      <c r="BQ233" s="398">
        <v>1767</v>
      </c>
      <c r="BR233" s="397">
        <v>1773</v>
      </c>
      <c r="BS233" s="398">
        <v>2377</v>
      </c>
      <c r="BT233" s="398">
        <v>1890</v>
      </c>
      <c r="BU233" s="399">
        <v>1376</v>
      </c>
      <c r="BV233" s="398">
        <v>2192</v>
      </c>
      <c r="BW233" s="398">
        <v>2463</v>
      </c>
      <c r="BX233" s="398">
        <v>2432</v>
      </c>
      <c r="BY233" s="398">
        <v>2919</v>
      </c>
      <c r="BZ233" s="397">
        <v>1378</v>
      </c>
      <c r="CA233" s="398">
        <v>1468</v>
      </c>
      <c r="CB233" s="398">
        <v>1730</v>
      </c>
      <c r="CC233" s="399">
        <v>1700</v>
      </c>
      <c r="CD233" s="732">
        <v>1855</v>
      </c>
      <c r="CE233" s="732">
        <v>2523</v>
      </c>
      <c r="CF233" s="732">
        <v>2650</v>
      </c>
      <c r="CG233" s="732">
        <v>2916</v>
      </c>
      <c r="CH233" s="731">
        <v>3033</v>
      </c>
      <c r="CI233" s="732">
        <v>2982</v>
      </c>
      <c r="CK233" s="7"/>
      <c r="CL233" s="7"/>
      <c r="CS233" s="1165"/>
      <c r="CW233" s="1165"/>
      <c r="DF233" s="1126"/>
    </row>
    <row r="234" spans="1:110" hidden="1" outlineLevel="1">
      <c r="A234" s="393" t="s">
        <v>65</v>
      </c>
      <c r="B234" s="394"/>
      <c r="C234" s="395"/>
      <c r="D234" s="395"/>
      <c r="E234" s="396"/>
      <c r="F234" s="397"/>
      <c r="G234" s="398"/>
      <c r="H234" s="398"/>
      <c r="I234" s="399"/>
      <c r="J234" s="395"/>
      <c r="K234" s="398"/>
      <c r="L234" s="398"/>
      <c r="M234" s="395"/>
      <c r="N234" s="397"/>
      <c r="O234" s="398"/>
      <c r="P234" s="398"/>
      <c r="Q234" s="399"/>
      <c r="R234" s="398"/>
      <c r="S234" s="398"/>
      <c r="T234" s="398"/>
      <c r="U234" s="398"/>
      <c r="V234" s="397"/>
      <c r="W234" s="398"/>
      <c r="X234" s="398"/>
      <c r="Y234" s="399"/>
      <c r="Z234" s="398"/>
      <c r="AA234" s="398"/>
      <c r="AB234" s="398"/>
      <c r="AC234" s="398"/>
      <c r="AD234" s="397"/>
      <c r="AE234" s="398"/>
      <c r="AF234" s="398"/>
      <c r="AG234" s="399"/>
      <c r="AH234" s="398"/>
      <c r="AI234" s="398"/>
      <c r="AJ234" s="398"/>
      <c r="AK234" s="398"/>
      <c r="AL234" s="397"/>
      <c r="AM234" s="398"/>
      <c r="AN234" s="398"/>
      <c r="AO234" s="399"/>
      <c r="AP234" s="398"/>
      <c r="AQ234" s="398"/>
      <c r="AR234" s="398"/>
      <c r="AS234" s="398"/>
      <c r="AT234" s="397"/>
      <c r="AU234" s="398"/>
      <c r="AV234" s="398"/>
      <c r="AW234" s="399"/>
      <c r="AX234" s="398"/>
      <c r="AY234" s="398"/>
      <c r="AZ234" s="398"/>
      <c r="BA234" s="398"/>
      <c r="BB234" s="397"/>
      <c r="BC234" s="398"/>
      <c r="BD234" s="398"/>
      <c r="BE234" s="399"/>
      <c r="BF234" s="398">
        <v>47</v>
      </c>
      <c r="BG234" s="398">
        <v>66</v>
      </c>
      <c r="BH234" s="398">
        <v>64</v>
      </c>
      <c r="BI234" s="398">
        <v>64</v>
      </c>
      <c r="BJ234" s="397">
        <v>201</v>
      </c>
      <c r="BK234" s="398">
        <v>332</v>
      </c>
      <c r="BL234" s="398">
        <v>437</v>
      </c>
      <c r="BM234" s="399">
        <v>647</v>
      </c>
      <c r="BN234" s="401">
        <v>323</v>
      </c>
      <c r="BO234" s="401">
        <v>743</v>
      </c>
      <c r="BP234" s="401">
        <v>642</v>
      </c>
      <c r="BQ234" s="401">
        <v>7405</v>
      </c>
      <c r="BR234" s="402">
        <v>53</v>
      </c>
      <c r="BS234" s="401">
        <v>0</v>
      </c>
      <c r="BT234" s="401">
        <v>0</v>
      </c>
      <c r="BU234" s="403">
        <v>0</v>
      </c>
      <c r="BV234" s="401">
        <v>184</v>
      </c>
      <c r="BW234" s="401"/>
      <c r="BX234" s="401"/>
      <c r="BY234" s="401"/>
      <c r="BZ234" s="402"/>
      <c r="CA234" s="401"/>
      <c r="CB234" s="401"/>
      <c r="CC234" s="403"/>
      <c r="CD234" s="733"/>
      <c r="CE234" s="733"/>
      <c r="CF234" s="733"/>
      <c r="CG234" s="733"/>
      <c r="CH234" s="759"/>
      <c r="CI234" s="758"/>
      <c r="CK234" s="7"/>
      <c r="CL234" s="7"/>
      <c r="CS234" s="1175"/>
      <c r="CW234" s="1175"/>
      <c r="DF234" s="1126"/>
    </row>
    <row r="235" spans="1:110" hidden="1" outlineLevel="1">
      <c r="A235" s="385" t="s">
        <v>66</v>
      </c>
      <c r="B235" s="411">
        <v>261</v>
      </c>
      <c r="C235" s="412">
        <v>201</v>
      </c>
      <c r="D235" s="412">
        <v>143</v>
      </c>
      <c r="E235" s="413">
        <v>79</v>
      </c>
      <c r="F235" s="411">
        <v>148</v>
      </c>
      <c r="G235" s="412">
        <v>98</v>
      </c>
      <c r="H235" s="412">
        <v>74</v>
      </c>
      <c r="I235" s="413">
        <v>175</v>
      </c>
      <c r="J235" s="412">
        <v>168</v>
      </c>
      <c r="K235" s="412">
        <v>188</v>
      </c>
      <c r="L235" s="412">
        <v>54</v>
      </c>
      <c r="M235" s="412">
        <v>188</v>
      </c>
      <c r="N235" s="411">
        <v>191</v>
      </c>
      <c r="O235" s="412">
        <v>207</v>
      </c>
      <c r="P235" s="412">
        <v>168</v>
      </c>
      <c r="Q235" s="413">
        <v>301</v>
      </c>
      <c r="R235" s="412">
        <v>237</v>
      </c>
      <c r="S235" s="412">
        <v>303</v>
      </c>
      <c r="T235" s="412">
        <v>273</v>
      </c>
      <c r="U235" s="412">
        <v>381</v>
      </c>
      <c r="V235" s="411">
        <v>410</v>
      </c>
      <c r="W235" s="412">
        <v>479</v>
      </c>
      <c r="X235" s="412">
        <v>450</v>
      </c>
      <c r="Y235" s="413">
        <v>484</v>
      </c>
      <c r="Z235" s="412">
        <v>539</v>
      </c>
      <c r="AA235" s="412">
        <v>484</v>
      </c>
      <c r="AB235" s="412">
        <v>397</v>
      </c>
      <c r="AC235" s="412">
        <v>518</v>
      </c>
      <c r="AD235" s="411">
        <v>440</v>
      </c>
      <c r="AE235" s="412">
        <v>624</v>
      </c>
      <c r="AF235" s="412">
        <v>528</v>
      </c>
      <c r="AG235" s="413">
        <v>616</v>
      </c>
      <c r="AH235" s="412">
        <v>561</v>
      </c>
      <c r="AI235" s="412">
        <v>603</v>
      </c>
      <c r="AJ235" s="412">
        <v>535</v>
      </c>
      <c r="AK235" s="412">
        <v>584</v>
      </c>
      <c r="AL235" s="411">
        <v>358</v>
      </c>
      <c r="AM235" s="412">
        <v>577</v>
      </c>
      <c r="AN235" s="412">
        <v>635</v>
      </c>
      <c r="AO235" s="413">
        <v>677</v>
      </c>
      <c r="AP235" s="412">
        <v>586</v>
      </c>
      <c r="AQ235" s="412">
        <v>696</v>
      </c>
      <c r="AR235" s="412">
        <v>778</v>
      </c>
      <c r="AS235" s="412">
        <v>864</v>
      </c>
      <c r="AT235" s="411">
        <v>676</v>
      </c>
      <c r="AU235" s="412">
        <v>836</v>
      </c>
      <c r="AV235" s="412">
        <v>851</v>
      </c>
      <c r="AW235" s="413">
        <v>704</v>
      </c>
      <c r="AX235" s="412">
        <v>587</v>
      </c>
      <c r="AY235" s="412">
        <v>674</v>
      </c>
      <c r="AZ235" s="412">
        <v>774</v>
      </c>
      <c r="BA235" s="412">
        <v>1026</v>
      </c>
      <c r="BB235" s="411">
        <v>636</v>
      </c>
      <c r="BC235" s="412">
        <v>810</v>
      </c>
      <c r="BD235" s="412">
        <v>891</v>
      </c>
      <c r="BE235" s="413">
        <v>937</v>
      </c>
      <c r="BF235" s="412">
        <v>922</v>
      </c>
      <c r="BG235" s="412">
        <v>1112</v>
      </c>
      <c r="BH235" s="412">
        <v>1345</v>
      </c>
      <c r="BI235" s="412">
        <v>1292</v>
      </c>
      <c r="BJ235" s="411">
        <v>1198</v>
      </c>
      <c r="BK235" s="412">
        <v>1492</v>
      </c>
      <c r="BL235" s="412">
        <v>1709</v>
      </c>
      <c r="BM235" s="413">
        <v>2182</v>
      </c>
      <c r="BN235" s="412">
        <v>1786</v>
      </c>
      <c r="BO235" s="412">
        <v>2298</v>
      </c>
      <c r="BP235" s="412">
        <v>2117</v>
      </c>
      <c r="BQ235" s="412">
        <v>9172</v>
      </c>
      <c r="BR235" s="411">
        <v>1826</v>
      </c>
      <c r="BS235" s="412">
        <v>2377</v>
      </c>
      <c r="BT235" s="412">
        <v>1890</v>
      </c>
      <c r="BU235" s="413">
        <v>1376</v>
      </c>
      <c r="BV235" s="412">
        <v>2376</v>
      </c>
      <c r="BW235" s="412">
        <v>2463</v>
      </c>
      <c r="BX235" s="412">
        <v>2432</v>
      </c>
      <c r="BY235" s="412">
        <v>2919</v>
      </c>
      <c r="BZ235" s="411">
        <v>1378</v>
      </c>
      <c r="CA235" s="412">
        <v>1468</v>
      </c>
      <c r="CB235" s="412">
        <v>1730</v>
      </c>
      <c r="CC235" s="413">
        <v>1700</v>
      </c>
      <c r="CD235" s="738">
        <v>1855</v>
      </c>
      <c r="CE235" s="738">
        <v>2523</v>
      </c>
      <c r="CF235" s="738">
        <v>2650</v>
      </c>
      <c r="CG235" s="738">
        <v>2916</v>
      </c>
      <c r="CH235" s="737">
        <v>3033</v>
      </c>
      <c r="CI235" s="738">
        <v>2982</v>
      </c>
      <c r="CK235" s="7"/>
      <c r="CL235" s="7"/>
      <c r="CS235" s="1167"/>
      <c r="CW235" s="1167"/>
      <c r="DF235" s="1126"/>
    </row>
    <row r="236" spans="1:110" hidden="1" outlineLevel="1">
      <c r="A236" s="392" t="s">
        <v>67</v>
      </c>
      <c r="B236" s="430">
        <v>6.6412213740458012E-2</v>
      </c>
      <c r="C236" s="431">
        <v>4.7902764537654907E-2</v>
      </c>
      <c r="D236" s="431">
        <v>3.7971322357939458E-2</v>
      </c>
      <c r="E236" s="432">
        <v>1.9637086751180709E-2</v>
      </c>
      <c r="F236" s="430">
        <v>4.1725401747956019E-2</v>
      </c>
      <c r="G236" s="431">
        <v>2.4778761061946902E-2</v>
      </c>
      <c r="H236" s="431">
        <v>2.1276595744680851E-2</v>
      </c>
      <c r="I236" s="432">
        <v>4.3209876543209874E-2</v>
      </c>
      <c r="J236" s="431">
        <v>4.3818466353677622E-2</v>
      </c>
      <c r="K236" s="431">
        <v>4.6534653465346534E-2</v>
      </c>
      <c r="L236" s="431">
        <v>1.4308426073131956E-2</v>
      </c>
      <c r="M236" s="431">
        <v>4.3129158063776096E-2</v>
      </c>
      <c r="N236" s="430">
        <v>4.4563695753616427E-2</v>
      </c>
      <c r="O236" s="431">
        <v>4.4573643410852716E-2</v>
      </c>
      <c r="P236" s="431">
        <v>3.6355767149967542E-2</v>
      </c>
      <c r="Q236" s="432">
        <v>5.6209150326797387E-2</v>
      </c>
      <c r="R236" s="431">
        <v>4.9078484158210811E-2</v>
      </c>
      <c r="S236" s="431">
        <v>5.8471632574295641E-2</v>
      </c>
      <c r="T236" s="431">
        <v>5.2835300948325913E-2</v>
      </c>
      <c r="U236" s="431">
        <v>6.6422594142259414E-2</v>
      </c>
      <c r="V236" s="430">
        <v>7.28500355366027E-2</v>
      </c>
      <c r="W236" s="431">
        <v>7.9055949826704081E-2</v>
      </c>
      <c r="X236" s="431">
        <v>7.3964497041420121E-2</v>
      </c>
      <c r="Y236" s="432">
        <v>7.2422564716444704E-2</v>
      </c>
      <c r="Z236" s="431">
        <v>8.9327146171693739E-2</v>
      </c>
      <c r="AA236" s="431">
        <v>7.6340694006309148E-2</v>
      </c>
      <c r="AB236" s="431">
        <v>6.680127881541309E-2</v>
      </c>
      <c r="AC236" s="431">
        <v>7.6131687242798354E-2</v>
      </c>
      <c r="AD236" s="430">
        <v>6.868560724320949E-2</v>
      </c>
      <c r="AE236" s="431">
        <v>8.4575765790187038E-2</v>
      </c>
      <c r="AF236" s="431">
        <v>6.7753111766970353E-2</v>
      </c>
      <c r="AG236" s="432">
        <v>7.2856298048492016E-2</v>
      </c>
      <c r="AH236" s="431">
        <v>6.9190922545633943E-2</v>
      </c>
      <c r="AI236" s="431">
        <v>6.9502074688796683E-2</v>
      </c>
      <c r="AJ236" s="431">
        <v>6.59598076685982E-2</v>
      </c>
      <c r="AK236" s="431">
        <v>6.6026003391746746E-2</v>
      </c>
      <c r="AL236" s="430">
        <v>4.6187588698232487E-2</v>
      </c>
      <c r="AM236" s="431">
        <v>6.6945121243763783E-2</v>
      </c>
      <c r="AN236" s="431">
        <v>6.7863631505824515E-2</v>
      </c>
      <c r="AO236" s="432">
        <v>6.4433234986199669E-2</v>
      </c>
      <c r="AP236" s="431">
        <v>5.5719311590757818E-2</v>
      </c>
      <c r="AQ236" s="431">
        <v>6.1192192720239139E-2</v>
      </c>
      <c r="AR236" s="431">
        <v>6.5960152607036873E-2</v>
      </c>
      <c r="AS236" s="431">
        <v>6.7284479401915745E-2</v>
      </c>
      <c r="AT236" s="430">
        <v>5.5863151805635898E-2</v>
      </c>
      <c r="AU236" s="431">
        <v>6.4906832298136652E-2</v>
      </c>
      <c r="AV236" s="431">
        <v>6.5255731922398585E-2</v>
      </c>
      <c r="AW236" s="432">
        <v>5.3670808873980333E-2</v>
      </c>
      <c r="AX236" s="431">
        <v>5.0451224752900731E-2</v>
      </c>
      <c r="AY236" s="431">
        <v>5.5679471292854193E-2</v>
      </c>
      <c r="AZ236" s="431">
        <v>6.5189926724500968E-2</v>
      </c>
      <c r="BA236" s="431">
        <v>8.5864925935224712E-2</v>
      </c>
      <c r="BB236" s="430">
        <v>6.1153846153846156E-2</v>
      </c>
      <c r="BC236" s="431">
        <v>7.2658772874058128E-2</v>
      </c>
      <c r="BD236" s="431">
        <v>7.6823590274185199E-2</v>
      </c>
      <c r="BE236" s="432">
        <v>8.1670007844504483E-2</v>
      </c>
      <c r="BF236" s="431">
        <v>9.609171443460135E-2</v>
      </c>
      <c r="BG236" s="431">
        <v>0.10411985018726591</v>
      </c>
      <c r="BH236" s="431">
        <v>0.11876379690949228</v>
      </c>
      <c r="BI236" s="431">
        <v>0.11145617667356798</v>
      </c>
      <c r="BJ236" s="430">
        <v>0.11065482796892342</v>
      </c>
      <c r="BK236" s="431">
        <v>0.11006736882057121</v>
      </c>
      <c r="BL236" s="431">
        <v>0.11916807195053401</v>
      </c>
      <c r="BM236" s="432">
        <v>0.12810882991153397</v>
      </c>
      <c r="BN236" s="431">
        <v>0.12244727150987612</v>
      </c>
      <c r="BO236" s="431">
        <v>0.1249598199935712</v>
      </c>
      <c r="BP236" s="431">
        <v>0.11764236720370075</v>
      </c>
      <c r="BQ236" s="431">
        <v>0.13009865999116477</v>
      </c>
      <c r="BR236" s="430">
        <v>0.13241224794622852</v>
      </c>
      <c r="BS236" s="431">
        <v>0.14870190803878636</v>
      </c>
      <c r="BT236" s="431">
        <v>0.11502647434727041</v>
      </c>
      <c r="BU236" s="432">
        <v>7.8409026155336486E-2</v>
      </c>
      <c r="BV236" s="431">
        <v>0.12802242728653196</v>
      </c>
      <c r="BW236" s="431">
        <v>0.1304278754501165</v>
      </c>
      <c r="BX236" s="431">
        <v>0.13188720173535792</v>
      </c>
      <c r="BY236" s="431">
        <v>0.14793979017789266</v>
      </c>
      <c r="BZ236" s="430">
        <v>8.3127224467635888E-2</v>
      </c>
      <c r="CA236" s="431">
        <v>9.0869699783348815E-2</v>
      </c>
      <c r="CB236" s="431">
        <v>0.11466065747613997</v>
      </c>
      <c r="CC236" s="432">
        <v>0.10663655752101367</v>
      </c>
      <c r="CD236" s="748">
        <v>0.12123390628063525</v>
      </c>
      <c r="CE236" s="748">
        <v>0.14475043029259896</v>
      </c>
      <c r="CF236" s="748">
        <v>0.14935467508313138</v>
      </c>
      <c r="CG236" s="748">
        <v>0.15030153084892531</v>
      </c>
      <c r="CH236" s="747">
        <v>0.16643801788948032</v>
      </c>
      <c r="CI236" s="748">
        <v>0.1494661921708185</v>
      </c>
      <c r="CK236" s="7"/>
      <c r="CL236" s="7"/>
      <c r="CS236" s="1171"/>
      <c r="CW236" s="1171"/>
      <c r="DF236" s="1126"/>
    </row>
    <row r="237" spans="1:110" hidden="1" outlineLevel="1">
      <c r="A237" s="392" t="s">
        <v>68</v>
      </c>
      <c r="B237" s="430"/>
      <c r="C237" s="431"/>
      <c r="D237" s="431"/>
      <c r="E237" s="432"/>
      <c r="F237" s="430"/>
      <c r="G237" s="431"/>
      <c r="H237" s="431"/>
      <c r="I237" s="432"/>
      <c r="J237" s="431"/>
      <c r="K237" s="431"/>
      <c r="L237" s="431"/>
      <c r="M237" s="431"/>
      <c r="N237" s="430"/>
      <c r="O237" s="431"/>
      <c r="P237" s="431"/>
      <c r="Q237" s="432"/>
      <c r="R237" s="431"/>
      <c r="S237" s="431"/>
      <c r="T237" s="431"/>
      <c r="U237" s="431"/>
      <c r="V237" s="430"/>
      <c r="W237" s="431"/>
      <c r="X237" s="431"/>
      <c r="Y237" s="432"/>
      <c r="Z237" s="431"/>
      <c r="AA237" s="431"/>
      <c r="AB237" s="431"/>
      <c r="AC237" s="431"/>
      <c r="AD237" s="430"/>
      <c r="AE237" s="431"/>
      <c r="AF237" s="431"/>
      <c r="AG237" s="432"/>
      <c r="AH237" s="431"/>
      <c r="AI237" s="431"/>
      <c r="AJ237" s="431"/>
      <c r="AK237" s="431"/>
      <c r="AL237" s="430"/>
      <c r="AM237" s="431"/>
      <c r="AN237" s="431"/>
      <c r="AO237" s="432"/>
      <c r="AP237" s="431"/>
      <c r="AQ237" s="431"/>
      <c r="AR237" s="431"/>
      <c r="AS237" s="431"/>
      <c r="AT237" s="430"/>
      <c r="AU237" s="431"/>
      <c r="AV237" s="431"/>
      <c r="AW237" s="432"/>
      <c r="AX237" s="431"/>
      <c r="AY237" s="431"/>
      <c r="AZ237" s="431"/>
      <c r="BA237" s="431"/>
      <c r="BB237" s="430"/>
      <c r="BC237" s="431"/>
      <c r="BD237" s="431"/>
      <c r="BE237" s="432"/>
      <c r="BF237" s="398">
        <v>918</v>
      </c>
      <c r="BG237" s="398">
        <v>1109</v>
      </c>
      <c r="BH237" s="398">
        <v>1340</v>
      </c>
      <c r="BI237" s="398">
        <v>1290</v>
      </c>
      <c r="BJ237" s="397">
        <v>1194</v>
      </c>
      <c r="BK237" s="398">
        <v>1487</v>
      </c>
      <c r="BL237" s="398">
        <v>1703</v>
      </c>
      <c r="BM237" s="399">
        <v>2176</v>
      </c>
      <c r="BN237" s="398">
        <v>1780</v>
      </c>
      <c r="BO237" s="398">
        <v>2291</v>
      </c>
      <c r="BP237" s="398">
        <v>2111</v>
      </c>
      <c r="BQ237" s="398">
        <v>9167</v>
      </c>
      <c r="BR237" s="397">
        <v>1820</v>
      </c>
      <c r="BS237" s="398">
        <v>2366</v>
      </c>
      <c r="BT237" s="398">
        <v>1885</v>
      </c>
      <c r="BU237" s="399">
        <v>1368</v>
      </c>
      <c r="BV237" s="398">
        <v>2368</v>
      </c>
      <c r="BW237" s="398">
        <v>2454</v>
      </c>
      <c r="BX237" s="398">
        <v>2424</v>
      </c>
      <c r="BY237" s="398">
        <v>2911</v>
      </c>
      <c r="BZ237" s="397">
        <v>1372</v>
      </c>
      <c r="CA237" s="398">
        <v>1461</v>
      </c>
      <c r="CB237" s="398">
        <v>1721</v>
      </c>
      <c r="CC237" s="399">
        <v>1690</v>
      </c>
      <c r="CD237" s="732">
        <v>1854</v>
      </c>
      <c r="CE237" s="732">
        <v>2520</v>
      </c>
      <c r="CF237" s="732">
        <v>2641</v>
      </c>
      <c r="CG237" s="732">
        <v>2906</v>
      </c>
      <c r="CH237" s="731">
        <v>3023</v>
      </c>
      <c r="CI237" s="732">
        <v>2976</v>
      </c>
      <c r="CK237" s="7"/>
      <c r="CL237" s="7"/>
      <c r="CS237" s="1165"/>
      <c r="CW237" s="1165"/>
      <c r="DF237" s="1126"/>
    </row>
    <row r="238" spans="1:110" hidden="1" outlineLevel="1">
      <c r="A238" s="392" t="s">
        <v>69</v>
      </c>
      <c r="B238" s="430"/>
      <c r="C238" s="431"/>
      <c r="D238" s="431"/>
      <c r="E238" s="432"/>
      <c r="F238" s="430"/>
      <c r="G238" s="431"/>
      <c r="H238" s="431"/>
      <c r="I238" s="432"/>
      <c r="J238" s="431"/>
      <c r="K238" s="431"/>
      <c r="L238" s="431"/>
      <c r="M238" s="431"/>
      <c r="N238" s="430"/>
      <c r="O238" s="431"/>
      <c r="P238" s="431"/>
      <c r="Q238" s="432"/>
      <c r="R238" s="431"/>
      <c r="S238" s="431"/>
      <c r="T238" s="431"/>
      <c r="U238" s="431"/>
      <c r="V238" s="430"/>
      <c r="W238" s="431"/>
      <c r="X238" s="431"/>
      <c r="Y238" s="432"/>
      <c r="Z238" s="431"/>
      <c r="AA238" s="431"/>
      <c r="AB238" s="431"/>
      <c r="AC238" s="431"/>
      <c r="AD238" s="430"/>
      <c r="AE238" s="431"/>
      <c r="AF238" s="431"/>
      <c r="AG238" s="432"/>
      <c r="AH238" s="431"/>
      <c r="AI238" s="431"/>
      <c r="AJ238" s="431"/>
      <c r="AK238" s="431"/>
      <c r="AL238" s="430"/>
      <c r="AM238" s="431"/>
      <c r="AN238" s="431"/>
      <c r="AO238" s="432"/>
      <c r="AP238" s="431"/>
      <c r="AQ238" s="431"/>
      <c r="AR238" s="431"/>
      <c r="AS238" s="431"/>
      <c r="AT238" s="430"/>
      <c r="AU238" s="431"/>
      <c r="AV238" s="431"/>
      <c r="AW238" s="432"/>
      <c r="AX238" s="431"/>
      <c r="AY238" s="431"/>
      <c r="AZ238" s="431"/>
      <c r="BA238" s="431"/>
      <c r="BB238" s="430"/>
      <c r="BC238" s="431"/>
      <c r="BD238" s="431"/>
      <c r="BE238" s="432"/>
      <c r="BF238" s="398">
        <v>4</v>
      </c>
      <c r="BG238" s="398">
        <v>3</v>
      </c>
      <c r="BH238" s="398">
        <v>5</v>
      </c>
      <c r="BI238" s="398">
        <v>2</v>
      </c>
      <c r="BJ238" s="397">
        <v>4</v>
      </c>
      <c r="BK238" s="398">
        <v>5</v>
      </c>
      <c r="BL238" s="398">
        <v>6</v>
      </c>
      <c r="BM238" s="399">
        <v>6</v>
      </c>
      <c r="BN238" s="398">
        <v>6</v>
      </c>
      <c r="BO238" s="398">
        <v>7</v>
      </c>
      <c r="BP238" s="398">
        <v>6</v>
      </c>
      <c r="BQ238" s="398">
        <v>5</v>
      </c>
      <c r="BR238" s="397">
        <v>6</v>
      </c>
      <c r="BS238" s="398">
        <v>11</v>
      </c>
      <c r="BT238" s="398">
        <v>5</v>
      </c>
      <c r="BU238" s="399">
        <v>8</v>
      </c>
      <c r="BV238" s="398">
        <v>8</v>
      </c>
      <c r="BW238" s="398">
        <v>9</v>
      </c>
      <c r="BX238" s="398">
        <v>8</v>
      </c>
      <c r="BY238" s="398">
        <v>8</v>
      </c>
      <c r="BZ238" s="397">
        <v>6</v>
      </c>
      <c r="CA238" s="398">
        <v>7</v>
      </c>
      <c r="CB238" s="398">
        <v>9</v>
      </c>
      <c r="CC238" s="399">
        <v>10</v>
      </c>
      <c r="CD238" s="732">
        <v>1</v>
      </c>
      <c r="CE238" s="732">
        <v>3</v>
      </c>
      <c r="CF238" s="732">
        <v>9</v>
      </c>
      <c r="CG238" s="732">
        <v>10</v>
      </c>
      <c r="CH238" s="731">
        <v>10</v>
      </c>
      <c r="CI238" s="732">
        <v>6</v>
      </c>
      <c r="CK238" s="7"/>
      <c r="CL238" s="7"/>
      <c r="CS238" s="1165"/>
      <c r="CW238" s="1165"/>
      <c r="DF238" s="1126"/>
    </row>
    <row r="239" spans="1:110" hidden="1" outlineLevel="1">
      <c r="A239" s="390"/>
      <c r="B239" s="455"/>
      <c r="C239" s="456"/>
      <c r="D239" s="456"/>
      <c r="E239" s="457"/>
      <c r="F239" s="455"/>
      <c r="G239" s="456"/>
      <c r="H239" s="456"/>
      <c r="I239" s="457"/>
      <c r="J239" s="456"/>
      <c r="K239" s="456"/>
      <c r="L239" s="456"/>
      <c r="M239" s="456"/>
      <c r="N239" s="455"/>
      <c r="O239" s="456"/>
      <c r="P239" s="456"/>
      <c r="Q239" s="457"/>
      <c r="R239" s="456"/>
      <c r="S239" s="456"/>
      <c r="T239" s="456"/>
      <c r="U239" s="456"/>
      <c r="V239" s="455"/>
      <c r="W239" s="456"/>
      <c r="X239" s="456"/>
      <c r="Y239" s="457"/>
      <c r="Z239" s="456"/>
      <c r="AA239" s="456"/>
      <c r="AB239" s="456"/>
      <c r="AC239" s="456"/>
      <c r="AD239" s="455"/>
      <c r="AE239" s="456"/>
      <c r="AF239" s="456"/>
      <c r="AG239" s="457"/>
      <c r="AH239" s="456"/>
      <c r="AI239" s="456"/>
      <c r="AJ239" s="456"/>
      <c r="AK239" s="456"/>
      <c r="AL239" s="455"/>
      <c r="AM239" s="456"/>
      <c r="AN239" s="456"/>
      <c r="AO239" s="457"/>
      <c r="AP239" s="456"/>
      <c r="AQ239" s="456"/>
      <c r="AR239" s="456"/>
      <c r="AS239" s="456"/>
      <c r="AT239" s="455"/>
      <c r="AU239" s="456"/>
      <c r="AV239" s="456"/>
      <c r="AW239" s="457"/>
      <c r="AX239" s="456"/>
      <c r="AY239" s="456"/>
      <c r="AZ239" s="456"/>
      <c r="BA239" s="456"/>
      <c r="BB239" s="455"/>
      <c r="BC239" s="456"/>
      <c r="BD239" s="456"/>
      <c r="BE239" s="457"/>
      <c r="BF239" s="456"/>
      <c r="BG239" s="456"/>
      <c r="BH239" s="456"/>
      <c r="BI239" s="456"/>
      <c r="BJ239" s="455"/>
      <c r="BK239" s="456"/>
      <c r="BL239" s="456"/>
      <c r="BM239" s="457"/>
      <c r="BN239" s="456"/>
      <c r="BO239" s="456"/>
      <c r="BP239" s="456"/>
      <c r="BQ239" s="456"/>
      <c r="BR239" s="455"/>
      <c r="BS239" s="456"/>
      <c r="BT239" s="456"/>
      <c r="BU239" s="457"/>
      <c r="BV239" s="456"/>
      <c r="BW239" s="456"/>
      <c r="BX239" s="456"/>
      <c r="BY239" s="456"/>
      <c r="BZ239" s="455"/>
      <c r="CA239" s="456"/>
      <c r="CB239" s="456"/>
      <c r="CC239" s="457"/>
      <c r="CD239" s="765"/>
      <c r="CE239" s="765"/>
      <c r="CF239" s="765"/>
      <c r="CG239" s="765"/>
      <c r="CH239" s="764"/>
      <c r="CI239" s="765"/>
      <c r="CK239" s="7"/>
      <c r="CL239" s="7"/>
      <c r="CS239" s="1176"/>
      <c r="CW239" s="1176"/>
      <c r="DF239" s="1126"/>
    </row>
    <row r="240" spans="1:110" hidden="1" outlineLevel="1">
      <c r="A240" s="439" t="s">
        <v>70</v>
      </c>
      <c r="B240" s="408">
        <v>0</v>
      </c>
      <c r="C240" s="409">
        <v>0</v>
      </c>
      <c r="D240" s="409">
        <v>0</v>
      </c>
      <c r="E240" s="410">
        <v>-194</v>
      </c>
      <c r="F240" s="408">
        <v>-65</v>
      </c>
      <c r="G240" s="409">
        <v>-95</v>
      </c>
      <c r="H240" s="409">
        <v>-6</v>
      </c>
      <c r="I240" s="410">
        <v>-24</v>
      </c>
      <c r="J240" s="409">
        <v>0</v>
      </c>
      <c r="K240" s="409">
        <v>0</v>
      </c>
      <c r="L240" s="409">
        <v>0</v>
      </c>
      <c r="M240" s="409">
        <v>-100</v>
      </c>
      <c r="N240" s="408">
        <v>0</v>
      </c>
      <c r="O240" s="409">
        <v>0</v>
      </c>
      <c r="P240" s="409">
        <v>0</v>
      </c>
      <c r="Q240" s="410">
        <v>-100</v>
      </c>
      <c r="R240" s="409">
        <v>0</v>
      </c>
      <c r="S240" s="409">
        <v>0</v>
      </c>
      <c r="T240" s="409">
        <v>0</v>
      </c>
      <c r="U240" s="409">
        <v>0</v>
      </c>
      <c r="V240" s="408">
        <v>0</v>
      </c>
      <c r="W240" s="409">
        <v>0</v>
      </c>
      <c r="X240" s="409">
        <v>0</v>
      </c>
      <c r="Y240" s="410">
        <v>0</v>
      </c>
      <c r="Z240" s="409">
        <v>0</v>
      </c>
      <c r="AA240" s="409">
        <v>0</v>
      </c>
      <c r="AB240" s="409">
        <v>0</v>
      </c>
      <c r="AC240" s="409">
        <v>0</v>
      </c>
      <c r="AD240" s="408">
        <v>0</v>
      </c>
      <c r="AE240" s="409">
        <v>0</v>
      </c>
      <c r="AF240" s="409">
        <v>0</v>
      </c>
      <c r="AG240" s="410">
        <v>0</v>
      </c>
      <c r="AH240" s="409">
        <v>0</v>
      </c>
      <c r="AI240" s="409">
        <v>0</v>
      </c>
      <c r="AJ240" s="409">
        <v>0</v>
      </c>
      <c r="AK240" s="409">
        <v>0</v>
      </c>
      <c r="AL240" s="408">
        <v>0</v>
      </c>
      <c r="AM240" s="409">
        <v>0</v>
      </c>
      <c r="AN240" s="409">
        <v>83</v>
      </c>
      <c r="AO240" s="410">
        <v>0</v>
      </c>
      <c r="AP240" s="409">
        <v>0</v>
      </c>
      <c r="AQ240" s="409">
        <v>0</v>
      </c>
      <c r="AR240" s="409">
        <v>-6</v>
      </c>
      <c r="AS240" s="409">
        <v>-20</v>
      </c>
      <c r="AT240" s="408">
        <v>-60</v>
      </c>
      <c r="AU240" s="409">
        <v>0</v>
      </c>
      <c r="AV240" s="409">
        <v>0</v>
      </c>
      <c r="AW240" s="410">
        <v>-200</v>
      </c>
      <c r="AX240" s="409">
        <v>99</v>
      </c>
      <c r="AY240" s="409">
        <v>93</v>
      </c>
      <c r="AZ240" s="409">
        <v>109</v>
      </c>
      <c r="BA240" s="409">
        <v>88</v>
      </c>
      <c r="BB240" s="408">
        <v>33</v>
      </c>
      <c r="BC240" s="409">
        <v>28</v>
      </c>
      <c r="BD240" s="409">
        <v>31</v>
      </c>
      <c r="BE240" s="410">
        <v>-15</v>
      </c>
      <c r="BF240" s="409">
        <v>-14</v>
      </c>
      <c r="BG240" s="409">
        <v>-15</v>
      </c>
      <c r="BH240" s="409">
        <v>-6</v>
      </c>
      <c r="BI240" s="409">
        <v>-23</v>
      </c>
      <c r="BJ240" s="408">
        <v>0</v>
      </c>
      <c r="BK240" s="409">
        <v>0</v>
      </c>
      <c r="BL240" s="409">
        <v>0</v>
      </c>
      <c r="BM240" s="410">
        <v>0</v>
      </c>
      <c r="BN240" s="409">
        <v>0</v>
      </c>
      <c r="BO240" s="409">
        <v>0</v>
      </c>
      <c r="BP240" s="409">
        <v>0</v>
      </c>
      <c r="BQ240" s="409">
        <v>-83</v>
      </c>
      <c r="BR240" s="408">
        <v>0</v>
      </c>
      <c r="BS240" s="409">
        <v>0</v>
      </c>
      <c r="BT240" s="409">
        <v>50</v>
      </c>
      <c r="BU240" s="410">
        <v>-30</v>
      </c>
      <c r="BV240" s="409">
        <v>9</v>
      </c>
      <c r="BW240" s="409">
        <v>-43</v>
      </c>
      <c r="BX240" s="409">
        <v>0</v>
      </c>
      <c r="BY240" s="409">
        <v>-258</v>
      </c>
      <c r="BZ240" s="408">
        <v>-230</v>
      </c>
      <c r="CA240" s="409">
        <v>-259</v>
      </c>
      <c r="CB240" s="409">
        <v>0</v>
      </c>
      <c r="CC240" s="410">
        <v>-80</v>
      </c>
      <c r="CD240" s="736"/>
      <c r="CE240" s="736"/>
      <c r="CF240" s="736">
        <v>-100</v>
      </c>
      <c r="CG240" s="736"/>
      <c r="CH240" s="735"/>
      <c r="CI240" s="736"/>
      <c r="CK240" s="7"/>
      <c r="CL240" s="7"/>
      <c r="CS240" s="1165"/>
      <c r="CW240" s="1165"/>
      <c r="DF240" s="1126"/>
    </row>
    <row r="241" spans="1:110" hidden="1" outlineLevel="1">
      <c r="A241" s="392" t="s">
        <v>37</v>
      </c>
      <c r="B241" s="386"/>
      <c r="C241" s="387"/>
      <c r="D241" s="387"/>
      <c r="E241" s="392"/>
      <c r="F241" s="386"/>
      <c r="G241" s="387"/>
      <c r="H241" s="387"/>
      <c r="I241" s="392"/>
      <c r="J241" s="391"/>
      <c r="K241" s="391"/>
      <c r="L241" s="391"/>
      <c r="M241" s="391"/>
      <c r="N241" s="386"/>
      <c r="O241" s="387"/>
      <c r="P241" s="387"/>
      <c r="Q241" s="392"/>
      <c r="R241" s="391"/>
      <c r="S241" s="391"/>
      <c r="T241" s="391"/>
      <c r="U241" s="391"/>
      <c r="V241" s="386"/>
      <c r="W241" s="387"/>
      <c r="X241" s="387"/>
      <c r="Y241" s="458"/>
      <c r="Z241" s="391"/>
      <c r="AA241" s="391"/>
      <c r="AB241" s="391"/>
      <c r="AC241" s="391"/>
      <c r="AD241" s="386"/>
      <c r="AE241" s="387"/>
      <c r="AF241" s="387"/>
      <c r="AG241" s="392"/>
      <c r="AH241" s="391"/>
      <c r="AI241" s="391"/>
      <c r="AJ241" s="391"/>
      <c r="AK241" s="391"/>
      <c r="AL241" s="386"/>
      <c r="AM241" s="387"/>
      <c r="AN241" s="387"/>
      <c r="AO241" s="392"/>
      <c r="AP241" s="391"/>
      <c r="AQ241" s="391"/>
      <c r="AR241" s="387">
        <v>-13</v>
      </c>
      <c r="AS241" s="387">
        <v>-20</v>
      </c>
      <c r="AT241" s="386"/>
      <c r="AU241" s="387"/>
      <c r="AV241" s="387"/>
      <c r="AW241" s="392"/>
      <c r="AX241" s="391"/>
      <c r="AY241" s="391"/>
      <c r="AZ241" s="391"/>
      <c r="BA241" s="391"/>
      <c r="BB241" s="386"/>
      <c r="BC241" s="387"/>
      <c r="BD241" s="387"/>
      <c r="BE241" s="392"/>
      <c r="BF241" s="387"/>
      <c r="BG241" s="387"/>
      <c r="BH241" s="387"/>
      <c r="BI241" s="387"/>
      <c r="BJ241" s="386"/>
      <c r="BK241" s="387"/>
      <c r="BL241" s="387"/>
      <c r="BM241" s="392"/>
      <c r="BN241" s="387"/>
      <c r="BO241" s="387"/>
      <c r="BP241" s="387"/>
      <c r="BQ241" s="387">
        <v>-83</v>
      </c>
      <c r="BR241" s="386"/>
      <c r="BS241" s="387"/>
      <c r="BT241" s="387">
        <v>78</v>
      </c>
      <c r="BU241" s="392">
        <v>37</v>
      </c>
      <c r="BV241" s="387">
        <v>19</v>
      </c>
      <c r="BW241" s="387"/>
      <c r="BX241" s="387"/>
      <c r="BY241" s="387">
        <v>-93</v>
      </c>
      <c r="BZ241" s="386">
        <v>-120</v>
      </c>
      <c r="CA241" s="387">
        <v>-114</v>
      </c>
      <c r="CB241" s="387"/>
      <c r="CC241" s="392"/>
      <c r="CD241" s="727"/>
      <c r="CE241" s="727"/>
      <c r="CF241" s="727"/>
      <c r="CG241" s="727"/>
      <c r="CH241" s="726"/>
      <c r="CI241" s="727"/>
      <c r="CK241" s="7"/>
      <c r="CL241" s="7"/>
      <c r="CS241" s="1164"/>
      <c r="CW241" s="1164"/>
      <c r="DF241" s="1126"/>
    </row>
    <row r="242" spans="1:110" hidden="1" outlineLevel="1">
      <c r="A242" s="392" t="s">
        <v>87</v>
      </c>
      <c r="B242" s="386"/>
      <c r="C242" s="387"/>
      <c r="D242" s="387"/>
      <c r="E242" s="392"/>
      <c r="F242" s="386"/>
      <c r="G242" s="387"/>
      <c r="H242" s="387"/>
      <c r="I242" s="392"/>
      <c r="J242" s="391"/>
      <c r="K242" s="391"/>
      <c r="L242" s="391"/>
      <c r="M242" s="391"/>
      <c r="N242" s="386"/>
      <c r="O242" s="387"/>
      <c r="P242" s="387"/>
      <c r="Q242" s="392"/>
      <c r="R242" s="391"/>
      <c r="S242" s="391"/>
      <c r="T242" s="391"/>
      <c r="U242" s="391"/>
      <c r="V242" s="386"/>
      <c r="W242" s="387"/>
      <c r="X242" s="387"/>
      <c r="Y242" s="392"/>
      <c r="Z242" s="391"/>
      <c r="AA242" s="391"/>
      <c r="AB242" s="391"/>
      <c r="AC242" s="391"/>
      <c r="AD242" s="386"/>
      <c r="AE242" s="387"/>
      <c r="AF242" s="387"/>
      <c r="AG242" s="392"/>
      <c r="AH242" s="391"/>
      <c r="AI242" s="391"/>
      <c r="AJ242" s="391"/>
      <c r="AK242" s="391"/>
      <c r="AL242" s="386"/>
      <c r="AM242" s="387"/>
      <c r="AN242" s="387"/>
      <c r="AO242" s="392"/>
      <c r="AP242" s="391"/>
      <c r="AQ242" s="391"/>
      <c r="AR242" s="391"/>
      <c r="AS242" s="391"/>
      <c r="AT242" s="386"/>
      <c r="AU242" s="387"/>
      <c r="AV242" s="387"/>
      <c r="AW242" s="392"/>
      <c r="AX242" s="391"/>
      <c r="AY242" s="391"/>
      <c r="AZ242" s="391"/>
      <c r="BA242" s="387">
        <v>-68</v>
      </c>
      <c r="BB242" s="386">
        <v>-12</v>
      </c>
      <c r="BC242" s="387">
        <v>-15</v>
      </c>
      <c r="BD242" s="387">
        <v>-12</v>
      </c>
      <c r="BE242" s="392">
        <v>-15</v>
      </c>
      <c r="BF242" s="387">
        <v>-14</v>
      </c>
      <c r="BG242" s="387">
        <v>-15</v>
      </c>
      <c r="BH242" s="387">
        <v>-6</v>
      </c>
      <c r="BI242" s="387">
        <v>-23</v>
      </c>
      <c r="BJ242" s="386"/>
      <c r="BK242" s="387"/>
      <c r="BL242" s="387"/>
      <c r="BM242" s="392"/>
      <c r="BN242" s="387"/>
      <c r="BO242" s="387"/>
      <c r="BP242" s="387"/>
      <c r="BQ242" s="387"/>
      <c r="BR242" s="386"/>
      <c r="BS242" s="387"/>
      <c r="BT242" s="387"/>
      <c r="BU242" s="392"/>
      <c r="BV242" s="387">
        <v>-10</v>
      </c>
      <c r="BW242" s="387"/>
      <c r="BX242" s="387"/>
      <c r="BY242" s="387">
        <v>-100</v>
      </c>
      <c r="BZ242" s="386">
        <v>-58</v>
      </c>
      <c r="CA242" s="387">
        <v>-85</v>
      </c>
      <c r="CB242" s="387"/>
      <c r="CC242" s="392"/>
      <c r="CD242" s="727"/>
      <c r="CE242" s="727"/>
      <c r="CF242" s="727">
        <v>-100</v>
      </c>
      <c r="CG242" s="727"/>
      <c r="CH242" s="726"/>
      <c r="CI242" s="727"/>
      <c r="CK242" s="7"/>
      <c r="CL242" s="7"/>
      <c r="CS242" s="1164"/>
      <c r="CW242" s="1164"/>
      <c r="DF242" s="1126"/>
    </row>
    <row r="243" spans="1:110" hidden="1" outlineLevel="1">
      <c r="A243" s="392" t="s">
        <v>38</v>
      </c>
      <c r="B243" s="386"/>
      <c r="C243" s="387"/>
      <c r="D243" s="387"/>
      <c r="E243" s="392"/>
      <c r="F243" s="386"/>
      <c r="G243" s="387"/>
      <c r="H243" s="387"/>
      <c r="I243" s="392"/>
      <c r="J243" s="391"/>
      <c r="K243" s="391"/>
      <c r="L243" s="391"/>
      <c r="M243" s="391"/>
      <c r="N243" s="386"/>
      <c r="O243" s="387"/>
      <c r="P243" s="387"/>
      <c r="Q243" s="392"/>
      <c r="R243" s="391"/>
      <c r="S243" s="391"/>
      <c r="T243" s="391"/>
      <c r="U243" s="391"/>
      <c r="V243" s="386"/>
      <c r="W243" s="387"/>
      <c r="X243" s="387"/>
      <c r="Y243" s="392"/>
      <c r="Z243" s="391"/>
      <c r="AA243" s="391"/>
      <c r="AB243" s="391"/>
      <c r="AC243" s="391"/>
      <c r="AD243" s="386"/>
      <c r="AE243" s="387"/>
      <c r="AF243" s="387"/>
      <c r="AG243" s="392"/>
      <c r="AH243" s="391"/>
      <c r="AI243" s="391"/>
      <c r="AJ243" s="391"/>
      <c r="AK243" s="391"/>
      <c r="AL243" s="386"/>
      <c r="AM243" s="387"/>
      <c r="AN243" s="387">
        <v>83</v>
      </c>
      <c r="AO243" s="392"/>
      <c r="AP243" s="391"/>
      <c r="AQ243" s="391"/>
      <c r="AR243" s="391"/>
      <c r="AS243" s="391"/>
      <c r="AT243" s="386"/>
      <c r="AU243" s="387"/>
      <c r="AV243" s="387"/>
      <c r="AW243" s="392">
        <v>-100</v>
      </c>
      <c r="AX243" s="391"/>
      <c r="AY243" s="387">
        <v>-48</v>
      </c>
      <c r="AZ243" s="391"/>
      <c r="BA243" s="391"/>
      <c r="BB243" s="386"/>
      <c r="BC243" s="387"/>
      <c r="BD243" s="387"/>
      <c r="BE243" s="392"/>
      <c r="BF243" s="387"/>
      <c r="BG243" s="387"/>
      <c r="BH243" s="387"/>
      <c r="BI243" s="387"/>
      <c r="BJ243" s="386"/>
      <c r="BK243" s="387"/>
      <c r="BL243" s="387"/>
      <c r="BM243" s="392"/>
      <c r="BN243" s="387"/>
      <c r="BO243" s="387"/>
      <c r="BP243" s="387"/>
      <c r="BQ243" s="387"/>
      <c r="BR243" s="386"/>
      <c r="BS243" s="387"/>
      <c r="BT243" s="387">
        <v>-28</v>
      </c>
      <c r="BU243" s="392">
        <v>-17</v>
      </c>
      <c r="BV243" s="387"/>
      <c r="BW243" s="387">
        <v>-43</v>
      </c>
      <c r="BX243" s="387"/>
      <c r="BY243" s="387">
        <v>-59</v>
      </c>
      <c r="BZ243" s="386">
        <v>-49</v>
      </c>
      <c r="CA243" s="387">
        <v>-58</v>
      </c>
      <c r="CB243" s="387"/>
      <c r="CC243" s="392">
        <v>-80</v>
      </c>
      <c r="CD243" s="727"/>
      <c r="CE243" s="727"/>
      <c r="CF243" s="727"/>
      <c r="CG243" s="727"/>
      <c r="CH243" s="726"/>
      <c r="CI243" s="727"/>
      <c r="CK243" s="7"/>
      <c r="CL243" s="7"/>
      <c r="CS243" s="1164"/>
      <c r="CW243" s="1164"/>
      <c r="DF243" s="1126"/>
    </row>
    <row r="244" spans="1:110" hidden="1" outlineLevel="1">
      <c r="A244" s="392" t="s">
        <v>88</v>
      </c>
      <c r="B244" s="386"/>
      <c r="C244" s="387"/>
      <c r="D244" s="387"/>
      <c r="E244" s="392"/>
      <c r="F244" s="386"/>
      <c r="G244" s="387"/>
      <c r="H244" s="387"/>
      <c r="I244" s="392"/>
      <c r="J244" s="391"/>
      <c r="K244" s="391"/>
      <c r="L244" s="391"/>
      <c r="M244" s="391"/>
      <c r="N244" s="386"/>
      <c r="O244" s="387"/>
      <c r="P244" s="387"/>
      <c r="Q244" s="392"/>
      <c r="R244" s="391"/>
      <c r="S244" s="391"/>
      <c r="T244" s="391"/>
      <c r="U244" s="391"/>
      <c r="V244" s="386"/>
      <c r="W244" s="387"/>
      <c r="X244" s="387"/>
      <c r="Y244" s="458"/>
      <c r="Z244" s="391"/>
      <c r="AA244" s="391"/>
      <c r="AB244" s="391"/>
      <c r="AC244" s="391"/>
      <c r="AD244" s="386"/>
      <c r="AE244" s="387"/>
      <c r="AF244" s="387"/>
      <c r="AG244" s="392"/>
      <c r="AH244" s="391"/>
      <c r="AI244" s="391"/>
      <c r="AJ244" s="391"/>
      <c r="AK244" s="391"/>
      <c r="AL244" s="386"/>
      <c r="AM244" s="387"/>
      <c r="AN244" s="387"/>
      <c r="AO244" s="392"/>
      <c r="AP244" s="391"/>
      <c r="AQ244" s="391"/>
      <c r="AR244" s="387">
        <v>-127</v>
      </c>
      <c r="AS244" s="391"/>
      <c r="AT244" s="386">
        <v>-60</v>
      </c>
      <c r="AU244" s="387"/>
      <c r="AV244" s="387"/>
      <c r="AW244" s="392">
        <v>-100</v>
      </c>
      <c r="AX244" s="387">
        <v>45</v>
      </c>
      <c r="AY244" s="387">
        <v>45</v>
      </c>
      <c r="AZ244" s="387">
        <v>45</v>
      </c>
      <c r="BA244" s="387">
        <v>86</v>
      </c>
      <c r="BB244" s="386">
        <v>45</v>
      </c>
      <c r="BC244" s="387">
        <v>43</v>
      </c>
      <c r="BD244" s="387">
        <v>43</v>
      </c>
      <c r="BE244" s="392"/>
      <c r="BF244" s="387"/>
      <c r="BG244" s="387"/>
      <c r="BH244" s="387"/>
      <c r="BI244" s="387"/>
      <c r="BJ244" s="386"/>
      <c r="BK244" s="387"/>
      <c r="BL244" s="387"/>
      <c r="BM244" s="392"/>
      <c r="BN244" s="387"/>
      <c r="BO244" s="387"/>
      <c r="BP244" s="387"/>
      <c r="BQ244" s="387"/>
      <c r="BR244" s="386"/>
      <c r="BS244" s="387"/>
      <c r="BT244" s="387"/>
      <c r="BU244" s="392"/>
      <c r="BV244" s="387"/>
      <c r="BW244" s="387"/>
      <c r="BX244" s="387"/>
      <c r="BY244" s="387"/>
      <c r="BZ244" s="386"/>
      <c r="CA244" s="387"/>
      <c r="CB244" s="387"/>
      <c r="CC244" s="392"/>
      <c r="CD244" s="727"/>
      <c r="CE244" s="727"/>
      <c r="CF244" s="727"/>
      <c r="CG244" s="727"/>
      <c r="CH244" s="726"/>
      <c r="CI244" s="727"/>
      <c r="CK244" s="7"/>
      <c r="CL244" s="7"/>
      <c r="CS244" s="1164"/>
      <c r="CW244" s="1164"/>
      <c r="DF244" s="1126"/>
    </row>
    <row r="245" spans="1:110" hidden="1" outlineLevel="1">
      <c r="A245" s="450" t="s">
        <v>71</v>
      </c>
      <c r="B245" s="440"/>
      <c r="C245" s="441"/>
      <c r="D245" s="441"/>
      <c r="E245" s="450">
        <v>-194</v>
      </c>
      <c r="F245" s="440">
        <v>-65</v>
      </c>
      <c r="G245" s="441">
        <v>-95</v>
      </c>
      <c r="H245" s="441">
        <v>-6</v>
      </c>
      <c r="I245" s="450">
        <v>-24</v>
      </c>
      <c r="J245" s="459"/>
      <c r="K245" s="441"/>
      <c r="L245" s="441"/>
      <c r="M245" s="459">
        <v>-100</v>
      </c>
      <c r="N245" s="440"/>
      <c r="O245" s="441"/>
      <c r="P245" s="441"/>
      <c r="Q245" s="450">
        <v>-100</v>
      </c>
      <c r="R245" s="441"/>
      <c r="S245" s="441"/>
      <c r="T245" s="441"/>
      <c r="U245" s="441"/>
      <c r="V245" s="440"/>
      <c r="W245" s="441"/>
      <c r="X245" s="441"/>
      <c r="Y245" s="450"/>
      <c r="Z245" s="441"/>
      <c r="AA245" s="441"/>
      <c r="AB245" s="441"/>
      <c r="AC245" s="441"/>
      <c r="AD245" s="440"/>
      <c r="AE245" s="441"/>
      <c r="AF245" s="441"/>
      <c r="AG245" s="450"/>
      <c r="AH245" s="441"/>
      <c r="AI245" s="441"/>
      <c r="AJ245" s="441"/>
      <c r="AK245" s="441"/>
      <c r="AL245" s="440"/>
      <c r="AM245" s="441"/>
      <c r="AN245" s="441"/>
      <c r="AO245" s="450"/>
      <c r="AP245" s="441"/>
      <c r="AQ245" s="441"/>
      <c r="AR245" s="441">
        <v>134</v>
      </c>
      <c r="AS245" s="441"/>
      <c r="AT245" s="440"/>
      <c r="AU245" s="441"/>
      <c r="AV245" s="441"/>
      <c r="AW245" s="450"/>
      <c r="AX245" s="441">
        <v>54</v>
      </c>
      <c r="AY245" s="441">
        <v>96</v>
      </c>
      <c r="AZ245" s="441">
        <v>64</v>
      </c>
      <c r="BA245" s="441">
        <v>70</v>
      </c>
      <c r="BB245" s="440"/>
      <c r="BC245" s="441"/>
      <c r="BD245" s="441"/>
      <c r="BE245" s="450"/>
      <c r="BF245" s="441"/>
      <c r="BG245" s="441"/>
      <c r="BH245" s="441"/>
      <c r="BI245" s="441"/>
      <c r="BJ245" s="440"/>
      <c r="BK245" s="441"/>
      <c r="BL245" s="441"/>
      <c r="BM245" s="450"/>
      <c r="BN245" s="441"/>
      <c r="BO245" s="441"/>
      <c r="BP245" s="441"/>
      <c r="BQ245" s="441"/>
      <c r="BR245" s="440"/>
      <c r="BS245" s="441"/>
      <c r="BT245" s="441"/>
      <c r="BU245" s="450">
        <v>-50</v>
      </c>
      <c r="BV245" s="441"/>
      <c r="BW245" s="441"/>
      <c r="BX245" s="441"/>
      <c r="BY245" s="441">
        <v>-6</v>
      </c>
      <c r="BZ245" s="440">
        <v>-3</v>
      </c>
      <c r="CA245" s="441">
        <v>-2</v>
      </c>
      <c r="CB245" s="441"/>
      <c r="CC245" s="450"/>
      <c r="CD245" s="754"/>
      <c r="CE245" s="754"/>
      <c r="CF245" s="754"/>
      <c r="CG245" s="754"/>
      <c r="CH245" s="753"/>
      <c r="CI245" s="754"/>
      <c r="CK245" s="7"/>
      <c r="CL245" s="7"/>
      <c r="CS245" s="1164"/>
      <c r="CW245" s="1164"/>
      <c r="DF245" s="1126"/>
    </row>
    <row r="246" spans="1:110" hidden="1" outlineLevel="1">
      <c r="A246" s="392" t="s">
        <v>72</v>
      </c>
      <c r="B246" s="394">
        <v>418</v>
      </c>
      <c r="C246" s="395">
        <v>457</v>
      </c>
      <c r="D246" s="395">
        <v>357</v>
      </c>
      <c r="E246" s="396">
        <v>404</v>
      </c>
      <c r="F246" s="397">
        <v>313</v>
      </c>
      <c r="G246" s="398">
        <v>343</v>
      </c>
      <c r="H246" s="398">
        <v>232</v>
      </c>
      <c r="I246" s="399">
        <v>357</v>
      </c>
      <c r="J246" s="395">
        <v>340</v>
      </c>
      <c r="K246" s="398">
        <v>340</v>
      </c>
      <c r="L246" s="398">
        <v>250</v>
      </c>
      <c r="M246" s="395">
        <v>342</v>
      </c>
      <c r="N246" s="397">
        <v>297</v>
      </c>
      <c r="O246" s="398">
        <v>332</v>
      </c>
      <c r="P246" s="398">
        <v>234</v>
      </c>
      <c r="Q246" s="399">
        <v>462</v>
      </c>
      <c r="R246" s="398">
        <v>397</v>
      </c>
      <c r="S246" s="398">
        <v>472</v>
      </c>
      <c r="T246" s="398">
        <v>445</v>
      </c>
      <c r="U246" s="398">
        <v>576</v>
      </c>
      <c r="V246" s="397">
        <v>612</v>
      </c>
      <c r="W246" s="398">
        <v>682</v>
      </c>
      <c r="X246" s="398">
        <v>619</v>
      </c>
      <c r="Y246" s="399">
        <v>752</v>
      </c>
      <c r="Z246" s="398">
        <v>769</v>
      </c>
      <c r="AA246" s="398">
        <v>722</v>
      </c>
      <c r="AB246" s="398">
        <v>632</v>
      </c>
      <c r="AC246" s="398">
        <v>808</v>
      </c>
      <c r="AD246" s="397">
        <v>748</v>
      </c>
      <c r="AE246" s="398">
        <v>957</v>
      </c>
      <c r="AF246" s="398">
        <v>993</v>
      </c>
      <c r="AG246" s="399">
        <v>1115</v>
      </c>
      <c r="AH246" s="398">
        <v>1043</v>
      </c>
      <c r="AI246" s="398">
        <v>1112</v>
      </c>
      <c r="AJ246" s="398">
        <v>1066</v>
      </c>
      <c r="AK246" s="398">
        <v>1124</v>
      </c>
      <c r="AL246" s="397">
        <v>725</v>
      </c>
      <c r="AM246" s="398">
        <v>1062</v>
      </c>
      <c r="AN246" s="398">
        <v>1200</v>
      </c>
      <c r="AO246" s="399">
        <v>1400</v>
      </c>
      <c r="AP246" s="398">
        <v>1328</v>
      </c>
      <c r="AQ246" s="398">
        <v>1541</v>
      </c>
      <c r="AR246" s="398">
        <v>1706</v>
      </c>
      <c r="AS246" s="398">
        <v>1843</v>
      </c>
      <c r="AT246" s="397">
        <v>1523</v>
      </c>
      <c r="AU246" s="398">
        <v>1692</v>
      </c>
      <c r="AV246" s="398">
        <v>1627</v>
      </c>
      <c r="AW246" s="399">
        <v>1548</v>
      </c>
      <c r="AX246" s="398">
        <v>1067</v>
      </c>
      <c r="AY246" s="398">
        <v>1211</v>
      </c>
      <c r="AZ246" s="398">
        <v>1296</v>
      </c>
      <c r="BA246" s="398">
        <v>1298</v>
      </c>
      <c r="BB246" s="397">
        <v>1039</v>
      </c>
      <c r="BC246" s="398">
        <v>1278</v>
      </c>
      <c r="BD246" s="398">
        <v>1438</v>
      </c>
      <c r="BE246" s="399">
        <v>1478</v>
      </c>
      <c r="BF246" s="398">
        <v>1335</v>
      </c>
      <c r="BG246" s="398">
        <v>1599</v>
      </c>
      <c r="BH246" s="398">
        <v>1968</v>
      </c>
      <c r="BI246" s="398">
        <v>1807</v>
      </c>
      <c r="BJ246" s="397">
        <v>1344</v>
      </c>
      <c r="BK246" s="398">
        <v>1667</v>
      </c>
      <c r="BL246" s="398">
        <v>1781</v>
      </c>
      <c r="BM246" s="399">
        <v>2146</v>
      </c>
      <c r="BN246" s="398">
        <v>2096</v>
      </c>
      <c r="BO246" s="398">
        <v>2337</v>
      </c>
      <c r="BP246" s="398">
        <v>2306</v>
      </c>
      <c r="BQ246" s="398">
        <v>2547</v>
      </c>
      <c r="BR246" s="397">
        <v>2541</v>
      </c>
      <c r="BS246" s="398">
        <v>3037</v>
      </c>
      <c r="BT246" s="398">
        <v>3077</v>
      </c>
      <c r="BU246" s="399">
        <v>3391</v>
      </c>
      <c r="BV246" s="398">
        <v>3239</v>
      </c>
      <c r="BW246" s="398">
        <v>3673</v>
      </c>
      <c r="BX246" s="398">
        <v>3640</v>
      </c>
      <c r="BY246" s="398">
        <v>3546</v>
      </c>
      <c r="BZ246" s="397">
        <v>2402</v>
      </c>
      <c r="CA246" s="398">
        <v>2325</v>
      </c>
      <c r="CB246" s="398">
        <v>2402</v>
      </c>
      <c r="CC246" s="399">
        <v>2530</v>
      </c>
      <c r="CD246" s="732">
        <v>2627</v>
      </c>
      <c r="CE246" s="732">
        <v>3499</v>
      </c>
      <c r="CF246" s="732">
        <v>3882</v>
      </c>
      <c r="CG246" s="732">
        <v>4007</v>
      </c>
      <c r="CH246" s="731">
        <v>3987</v>
      </c>
      <c r="CI246" s="732">
        <v>4177</v>
      </c>
      <c r="CK246" s="7"/>
      <c r="CL246" s="7"/>
      <c r="CS246" s="1165"/>
      <c r="CW246" s="1165"/>
      <c r="DF246" s="1126"/>
    </row>
    <row r="247" spans="1:110" hidden="1" outlineLevel="1">
      <c r="A247" s="390"/>
      <c r="B247" s="411"/>
      <c r="C247" s="412"/>
      <c r="D247" s="412"/>
      <c r="E247" s="413"/>
      <c r="F247" s="411"/>
      <c r="G247" s="412"/>
      <c r="H247" s="412"/>
      <c r="I247" s="413"/>
      <c r="J247" s="412"/>
      <c r="K247" s="412"/>
      <c r="L247" s="412"/>
      <c r="M247" s="412"/>
      <c r="N247" s="411"/>
      <c r="O247" s="412"/>
      <c r="P247" s="412"/>
      <c r="Q247" s="413"/>
      <c r="R247" s="412"/>
      <c r="S247" s="412"/>
      <c r="T247" s="412"/>
      <c r="U247" s="412"/>
      <c r="V247" s="411"/>
      <c r="W247" s="412"/>
      <c r="X247" s="412"/>
      <c r="Y247" s="413"/>
      <c r="Z247" s="412"/>
      <c r="AA247" s="412"/>
      <c r="AB247" s="412"/>
      <c r="AC247" s="412"/>
      <c r="AD247" s="411"/>
      <c r="AE247" s="412"/>
      <c r="AF247" s="412"/>
      <c r="AG247" s="413"/>
      <c r="AH247" s="412"/>
      <c r="AI247" s="412"/>
      <c r="AJ247" s="412"/>
      <c r="AK247" s="412"/>
      <c r="AL247" s="411"/>
      <c r="AM247" s="412"/>
      <c r="AN247" s="412"/>
      <c r="AO247" s="413"/>
      <c r="AP247" s="412"/>
      <c r="AQ247" s="412"/>
      <c r="AR247" s="412"/>
      <c r="AS247" s="412"/>
      <c r="AT247" s="411"/>
      <c r="AU247" s="412"/>
      <c r="AV247" s="412"/>
      <c r="AW247" s="413"/>
      <c r="AX247" s="412"/>
      <c r="AY247" s="412"/>
      <c r="AZ247" s="412"/>
      <c r="BA247" s="412"/>
      <c r="BB247" s="411"/>
      <c r="BC247" s="412"/>
      <c r="BD247" s="412"/>
      <c r="BE247" s="413"/>
      <c r="BF247" s="412"/>
      <c r="BG247" s="412"/>
      <c r="BH247" s="412"/>
      <c r="BI247" s="412"/>
      <c r="BJ247" s="411"/>
      <c r="BK247" s="412"/>
      <c r="BL247" s="412"/>
      <c r="BM247" s="413"/>
      <c r="BN247" s="412"/>
      <c r="BO247" s="412"/>
      <c r="BP247" s="412"/>
      <c r="BQ247" s="412"/>
      <c r="BR247" s="411"/>
      <c r="BS247" s="412"/>
      <c r="BT247" s="412"/>
      <c r="BU247" s="413"/>
      <c r="BV247" s="412"/>
      <c r="BW247" s="412"/>
      <c r="BX247" s="412"/>
      <c r="BY247" s="412"/>
      <c r="BZ247" s="411"/>
      <c r="CA247" s="412"/>
      <c r="CB247" s="412"/>
      <c r="CC247" s="413"/>
      <c r="CD247" s="738"/>
      <c r="CE247" s="738"/>
      <c r="CF247" s="738"/>
      <c r="CG247" s="738"/>
      <c r="CH247" s="737"/>
      <c r="CI247" s="738"/>
      <c r="CK247" s="7"/>
      <c r="CL247" s="7"/>
      <c r="CS247" s="1167"/>
      <c r="CW247" s="1167"/>
      <c r="DF247" s="1126"/>
    </row>
    <row r="248" spans="1:110" hidden="1" outlineLevel="1">
      <c r="A248" s="450" t="s">
        <v>73</v>
      </c>
      <c r="B248" s="440"/>
      <c r="C248" s="441"/>
      <c r="D248" s="435"/>
      <c r="E248" s="436"/>
      <c r="F248" s="442"/>
      <c r="G248" s="437"/>
      <c r="H248" s="437"/>
      <c r="I248" s="443"/>
      <c r="J248" s="435"/>
      <c r="K248" s="437"/>
      <c r="L248" s="437"/>
      <c r="M248" s="435"/>
      <c r="N248" s="442"/>
      <c r="O248" s="437"/>
      <c r="P248" s="437"/>
      <c r="Q248" s="443"/>
      <c r="R248" s="409"/>
      <c r="S248" s="409"/>
      <c r="T248" s="409"/>
      <c r="U248" s="409"/>
      <c r="V248" s="442"/>
      <c r="W248" s="437"/>
      <c r="X248" s="437"/>
      <c r="Y248" s="443"/>
      <c r="Z248" s="409"/>
      <c r="AA248" s="409"/>
      <c r="AB248" s="409"/>
      <c r="AC248" s="409"/>
      <c r="AD248" s="442"/>
      <c r="AE248" s="437"/>
      <c r="AF248" s="437"/>
      <c r="AG248" s="443"/>
      <c r="AH248" s="409"/>
      <c r="AI248" s="409"/>
      <c r="AJ248" s="409"/>
      <c r="AK248" s="409"/>
      <c r="AL248" s="442"/>
      <c r="AM248" s="437"/>
      <c r="AN248" s="437"/>
      <c r="AO248" s="443"/>
      <c r="AP248" s="409"/>
      <c r="AQ248" s="409"/>
      <c r="AR248" s="409"/>
      <c r="AS248" s="409"/>
      <c r="AT248" s="442"/>
      <c r="AU248" s="437"/>
      <c r="AV248" s="437"/>
      <c r="AW248" s="443"/>
      <c r="AX248" s="437"/>
      <c r="AY248" s="437"/>
      <c r="AZ248" s="437"/>
      <c r="BA248" s="437"/>
      <c r="BB248" s="442"/>
      <c r="BC248" s="437"/>
      <c r="BD248" s="437"/>
      <c r="BE248" s="443"/>
      <c r="BF248" s="437"/>
      <c r="BG248" s="437"/>
      <c r="BH248" s="437"/>
      <c r="BI248" s="437"/>
      <c r="BJ248" s="442"/>
      <c r="BK248" s="437"/>
      <c r="BL248" s="437"/>
      <c r="BM248" s="443"/>
      <c r="BN248" s="437"/>
      <c r="BO248" s="437"/>
      <c r="BP248" s="437"/>
      <c r="BQ248" s="437"/>
      <c r="BR248" s="442"/>
      <c r="BS248" s="437"/>
      <c r="BT248" s="437"/>
      <c r="BU248" s="443"/>
      <c r="BV248" s="437"/>
      <c r="BW248" s="437"/>
      <c r="BX248" s="437"/>
      <c r="BY248" s="437"/>
      <c r="BZ248" s="442"/>
      <c r="CA248" s="437"/>
      <c r="CB248" s="437"/>
      <c r="CC248" s="443"/>
      <c r="CD248" s="751"/>
      <c r="CE248" s="751"/>
      <c r="CF248" s="751"/>
      <c r="CG248" s="751"/>
      <c r="CH248" s="755"/>
      <c r="CI248" s="751"/>
      <c r="CK248" s="7"/>
      <c r="CL248" s="7"/>
      <c r="CS248" s="1167"/>
      <c r="CW248" s="1167"/>
      <c r="DF248" s="1126"/>
    </row>
    <row r="249" spans="1:110" hidden="1" outlineLevel="1">
      <c r="A249" s="392" t="s">
        <v>37</v>
      </c>
      <c r="B249" s="444">
        <v>0.15265486725663716</v>
      </c>
      <c r="C249" s="445">
        <v>0.18318629994810587</v>
      </c>
      <c r="D249" s="445">
        <v>0.16467391304347825</v>
      </c>
      <c r="E249" s="446">
        <v>0.13452685421994884</v>
      </c>
      <c r="F249" s="444">
        <v>0.15474112856311809</v>
      </c>
      <c r="G249" s="445">
        <v>0.13856342333163527</v>
      </c>
      <c r="H249" s="445">
        <v>0.12672672672672672</v>
      </c>
      <c r="I249" s="446">
        <v>0.14001986097318769</v>
      </c>
      <c r="J249" s="445">
        <v>0.14814814814814814</v>
      </c>
      <c r="K249" s="445">
        <v>0.15421303656597773</v>
      </c>
      <c r="L249" s="445">
        <v>0.12108922363847045</v>
      </c>
      <c r="M249" s="445">
        <v>0.1081215744892875</v>
      </c>
      <c r="N249" s="444">
        <v>0.10531697341513292</v>
      </c>
      <c r="O249" s="445">
        <v>0.12048192771084337</v>
      </c>
      <c r="P249" s="445">
        <v>0.1144349477682811</v>
      </c>
      <c r="Q249" s="446">
        <v>0.13324764353041987</v>
      </c>
      <c r="R249" s="445">
        <v>0.1328609388839681</v>
      </c>
      <c r="S249" s="445">
        <v>0.14099429502852487</v>
      </c>
      <c r="T249" s="445">
        <v>0.15231259968102073</v>
      </c>
      <c r="U249" s="445">
        <v>0.15174222555264144</v>
      </c>
      <c r="V249" s="444">
        <v>0.14957736126424109</v>
      </c>
      <c r="W249" s="445">
        <v>0.15477792732166892</v>
      </c>
      <c r="X249" s="445">
        <v>0.14719101123595504</v>
      </c>
      <c r="Y249" s="446">
        <v>0.15636105188343993</v>
      </c>
      <c r="Z249" s="445">
        <v>0.15171102661596958</v>
      </c>
      <c r="AA249" s="445">
        <v>0.16547277936962751</v>
      </c>
      <c r="AB249" s="445">
        <v>0.16888045540796964</v>
      </c>
      <c r="AC249" s="445">
        <v>0.16616915422885573</v>
      </c>
      <c r="AD249" s="444">
        <v>0.16447134211463155</v>
      </c>
      <c r="AE249" s="445">
        <v>0.17713414634146341</v>
      </c>
      <c r="AF249" s="445">
        <v>0.18950345694531742</v>
      </c>
      <c r="AG249" s="446">
        <v>0.19188950925653836</v>
      </c>
      <c r="AH249" s="445">
        <v>0.17937352245862884</v>
      </c>
      <c r="AI249" s="445">
        <v>0.17196531791907516</v>
      </c>
      <c r="AJ249" s="445">
        <v>0.16965944272445821</v>
      </c>
      <c r="AK249" s="445">
        <v>0.15377957299480668</v>
      </c>
      <c r="AL249" s="444">
        <v>0.13126893301918546</v>
      </c>
      <c r="AM249" s="445">
        <v>0.16715371127995324</v>
      </c>
      <c r="AN249" s="445">
        <v>0.1760948905109489</v>
      </c>
      <c r="AO249" s="446">
        <v>0.17381425731326328</v>
      </c>
      <c r="AP249" s="445">
        <v>0.17339312406576982</v>
      </c>
      <c r="AQ249" s="445">
        <v>0.18317241379310345</v>
      </c>
      <c r="AR249" s="445">
        <v>0.19516881690914081</v>
      </c>
      <c r="AS249" s="445">
        <v>0.19844168492817141</v>
      </c>
      <c r="AT249" s="444">
        <v>0.18788187372708759</v>
      </c>
      <c r="AU249" s="445">
        <v>0.1983767008832657</v>
      </c>
      <c r="AV249" s="445">
        <v>0.19172062904717854</v>
      </c>
      <c r="AW249" s="446">
        <v>0.18140794223826714</v>
      </c>
      <c r="AX249" s="445">
        <v>0.17357992073976222</v>
      </c>
      <c r="AY249" s="445">
        <v>0.19088883386976974</v>
      </c>
      <c r="AZ249" s="445">
        <v>0.19379258137774413</v>
      </c>
      <c r="BA249" s="445">
        <v>0.19234427009034713</v>
      </c>
      <c r="BB249" s="444">
        <v>0.18301531846277883</v>
      </c>
      <c r="BC249" s="445">
        <v>0.18504531722054382</v>
      </c>
      <c r="BD249" s="445">
        <v>0.18583212032993693</v>
      </c>
      <c r="BE249" s="446">
        <v>0.18439716312056736</v>
      </c>
      <c r="BF249" s="445">
        <v>0.18148688046647229</v>
      </c>
      <c r="BG249" s="445">
        <v>0.1776214552648934</v>
      </c>
      <c r="BH249" s="445">
        <v>0.19535911602209946</v>
      </c>
      <c r="BI249" s="445">
        <v>0.19208179247335219</v>
      </c>
      <c r="BJ249" s="444">
        <v>0.18381189238073706</v>
      </c>
      <c r="BK249" s="445">
        <v>0.18475129633186096</v>
      </c>
      <c r="BL249" s="445">
        <v>0.19954259576901087</v>
      </c>
      <c r="BM249" s="446">
        <v>0.20880069025021569</v>
      </c>
      <c r="BN249" s="445">
        <v>0.20642598030747969</v>
      </c>
      <c r="BO249" s="445">
        <v>0.20514883346741755</v>
      </c>
      <c r="BP249" s="445">
        <v>0.22048929663608563</v>
      </c>
      <c r="BQ249" s="445">
        <v>0.21514976958525345</v>
      </c>
      <c r="BR249" s="444">
        <v>0.21195172210774213</v>
      </c>
      <c r="BS249" s="445">
        <v>0.19960620231356141</v>
      </c>
      <c r="BT249" s="445">
        <v>0.20749036608863197</v>
      </c>
      <c r="BU249" s="446">
        <v>0.21311664361456892</v>
      </c>
      <c r="BV249" s="445">
        <v>0.20166397615795356</v>
      </c>
      <c r="BW249" s="445">
        <v>0.19803240740740741</v>
      </c>
      <c r="BX249" s="445">
        <v>0.21278245458573328</v>
      </c>
      <c r="BY249" s="445">
        <v>0.21376444354348267</v>
      </c>
      <c r="BZ249" s="444">
        <v>0.17990430622009571</v>
      </c>
      <c r="CA249" s="445">
        <v>0.17479625349714148</v>
      </c>
      <c r="CB249" s="445">
        <v>0.18604949352481087</v>
      </c>
      <c r="CC249" s="446">
        <v>0.19572691552062868</v>
      </c>
      <c r="CD249" s="757">
        <v>0.20590155372764068</v>
      </c>
      <c r="CE249" s="757">
        <v>0.23215322112594311</v>
      </c>
      <c r="CF249" s="757">
        <v>0.26044834966768055</v>
      </c>
      <c r="CG249" s="757">
        <v>0.23680033858850916</v>
      </c>
      <c r="CH249" s="756">
        <v>0.23866745984533017</v>
      </c>
      <c r="CI249" s="757">
        <v>0.23450895279435702</v>
      </c>
      <c r="CK249" s="7"/>
      <c r="CL249" s="7"/>
      <c r="CS249" s="1174"/>
      <c r="CW249" s="1174"/>
      <c r="DF249" s="1126"/>
    </row>
    <row r="250" spans="1:110" hidden="1" outlineLevel="1">
      <c r="A250" s="392" t="s">
        <v>87</v>
      </c>
      <c r="B250" s="444">
        <v>7.0803500397772473E-2</v>
      </c>
      <c r="C250" s="445">
        <v>3.0665669409124907E-2</v>
      </c>
      <c r="D250" s="445">
        <v>-2.1998166819431713E-2</v>
      </c>
      <c r="E250" s="446">
        <v>-9.2307692307692313E-2</v>
      </c>
      <c r="F250" s="444">
        <v>-2.5717111770524232E-2</v>
      </c>
      <c r="G250" s="445">
        <v>-4.9871023215821153E-2</v>
      </c>
      <c r="H250" s="445">
        <v>2.960222016651249E-2</v>
      </c>
      <c r="I250" s="446">
        <v>-8.0515297906602254E-4</v>
      </c>
      <c r="J250" s="445">
        <v>4.7910295616717634E-2</v>
      </c>
      <c r="K250" s="445">
        <v>3.6259541984732822E-2</v>
      </c>
      <c r="L250" s="445">
        <v>3.7488284910965321E-2</v>
      </c>
      <c r="M250" s="445">
        <v>2.8497409326424871E-2</v>
      </c>
      <c r="N250" s="444">
        <v>3.5648994515539302E-2</v>
      </c>
      <c r="O250" s="445">
        <v>3.8056680161943322E-2</v>
      </c>
      <c r="P250" s="445">
        <v>8.4811102544333078E-3</v>
      </c>
      <c r="Q250" s="446">
        <v>3.0656039239730227E-3</v>
      </c>
      <c r="R250" s="445">
        <v>2.7977617905675458E-2</v>
      </c>
      <c r="S250" s="445">
        <v>2.0377358490566037E-2</v>
      </c>
      <c r="T250" s="445">
        <v>-2.2556390977443608E-2</v>
      </c>
      <c r="U250" s="445">
        <v>1.6602809706257982E-2</v>
      </c>
      <c r="V250" s="444">
        <v>4.0172166427546625E-2</v>
      </c>
      <c r="W250" s="445">
        <v>5.9456040480708412E-2</v>
      </c>
      <c r="X250" s="445">
        <v>7.5718015665796348E-2</v>
      </c>
      <c r="Y250" s="446">
        <v>7.5874333135743918E-2</v>
      </c>
      <c r="Z250" s="445">
        <v>7.5276243093922654E-2</v>
      </c>
      <c r="AA250" s="445">
        <v>7.4918566775244305E-2</v>
      </c>
      <c r="AB250" s="445">
        <v>4.4576523031203567E-2</v>
      </c>
      <c r="AC250" s="445">
        <v>7.0351758793969849E-2</v>
      </c>
      <c r="AD250" s="444">
        <v>6.1728395061728392E-2</v>
      </c>
      <c r="AE250" s="445">
        <v>7.2289156626506021E-2</v>
      </c>
      <c r="AF250" s="445">
        <v>5.8445728965960182E-2</v>
      </c>
      <c r="AG250" s="446">
        <v>4.71976401179941E-2</v>
      </c>
      <c r="AH250" s="445">
        <v>7.0317782285327923E-2</v>
      </c>
      <c r="AI250" s="445">
        <v>8.5352422907488984E-2</v>
      </c>
      <c r="AJ250" s="445">
        <v>7.5737265415549593E-2</v>
      </c>
      <c r="AK250" s="445">
        <v>7.636363636363637E-2</v>
      </c>
      <c r="AL250" s="444">
        <v>6.2084257206208429E-2</v>
      </c>
      <c r="AM250" s="445">
        <v>7.0412999322951933E-2</v>
      </c>
      <c r="AN250" s="445">
        <v>6.6515495086923657E-2</v>
      </c>
      <c r="AO250" s="446">
        <v>7.6972010178117042E-2</v>
      </c>
      <c r="AP250" s="445">
        <v>8.606060606060606E-2</v>
      </c>
      <c r="AQ250" s="445">
        <v>9.5632946379215031E-2</v>
      </c>
      <c r="AR250" s="445">
        <v>9.5017381228273468E-2</v>
      </c>
      <c r="AS250" s="445">
        <v>9.0094836670179132E-2</v>
      </c>
      <c r="AT250" s="444">
        <v>0.1012035010940919</v>
      </c>
      <c r="AU250" s="445">
        <v>9.9562363238512031E-2</v>
      </c>
      <c r="AV250" s="445">
        <v>0.10079275198187995</v>
      </c>
      <c r="AW250" s="446">
        <v>0.10431458219552157</v>
      </c>
      <c r="AX250" s="445">
        <v>0.10426008968609865</v>
      </c>
      <c r="AY250" s="445">
        <v>0.10399590163934426</v>
      </c>
      <c r="AZ250" s="445">
        <v>9.6030042918454933E-2</v>
      </c>
      <c r="BA250" s="445">
        <v>8.9197224975222991E-2</v>
      </c>
      <c r="BB250" s="444">
        <v>9.0005521811154052E-2</v>
      </c>
      <c r="BC250" s="445">
        <v>8.2875686470294557E-2</v>
      </c>
      <c r="BD250" s="445">
        <v>0.10120481927710843</v>
      </c>
      <c r="BE250" s="446">
        <v>9.4763092269326679E-2</v>
      </c>
      <c r="BF250" s="445">
        <v>0.10227272727272728</v>
      </c>
      <c r="BG250" s="445">
        <v>0.11021619330224672</v>
      </c>
      <c r="BH250" s="445">
        <v>0.11319419879731164</v>
      </c>
      <c r="BI250" s="445">
        <v>0.1189889025893958</v>
      </c>
      <c r="BJ250" s="444">
        <v>0.10803237858032379</v>
      </c>
      <c r="BK250" s="445">
        <v>0.12861309997348183</v>
      </c>
      <c r="BL250" s="445">
        <v>0.14645009169504847</v>
      </c>
      <c r="BM250" s="446">
        <v>0.15663757464400552</v>
      </c>
      <c r="BN250" s="445">
        <v>0.15389667250437827</v>
      </c>
      <c r="BO250" s="445">
        <v>0.15278660733206187</v>
      </c>
      <c r="BP250" s="445">
        <v>0.16378366542588133</v>
      </c>
      <c r="BQ250" s="445">
        <v>0.16561264822134386</v>
      </c>
      <c r="BR250" s="444">
        <v>0.17906931081877087</v>
      </c>
      <c r="BS250" s="445">
        <v>0.1787984742530197</v>
      </c>
      <c r="BT250" s="445">
        <v>0.1686765149231233</v>
      </c>
      <c r="BU250" s="446">
        <v>0.17244768993118945</v>
      </c>
      <c r="BV250" s="445">
        <v>0.17184095860566448</v>
      </c>
      <c r="BW250" s="445">
        <v>0.18851406560056028</v>
      </c>
      <c r="BX250" s="445">
        <v>0.18793593386721777</v>
      </c>
      <c r="BY250" s="445">
        <v>0.172349194454852</v>
      </c>
      <c r="BZ250" s="444">
        <v>0.13585680751173709</v>
      </c>
      <c r="CA250" s="445">
        <v>0.14281463850044629</v>
      </c>
      <c r="CB250" s="445">
        <v>0.13771753681392235</v>
      </c>
      <c r="CC250" s="446">
        <v>0.14136043784206412</v>
      </c>
      <c r="CD250" s="757">
        <v>0.15401893149366278</v>
      </c>
      <c r="CE250" s="757">
        <v>0.18003516840254294</v>
      </c>
      <c r="CF250" s="757">
        <v>0.19192605681663721</v>
      </c>
      <c r="CG250" s="757">
        <v>0.20066071210081976</v>
      </c>
      <c r="CH250" s="756">
        <v>0.2059291926987627</v>
      </c>
      <c r="CI250" s="757">
        <v>0.2009056770488182</v>
      </c>
      <c r="CK250" s="7"/>
      <c r="CL250" s="7"/>
      <c r="CS250" s="1174"/>
      <c r="CW250" s="1174"/>
      <c r="DF250" s="1126"/>
    </row>
    <row r="251" spans="1:110" hidden="1" outlineLevel="1">
      <c r="A251" s="392" t="s">
        <v>38</v>
      </c>
      <c r="B251" s="444">
        <v>0.13641618497109825</v>
      </c>
      <c r="C251" s="445">
        <v>0.13626609442060086</v>
      </c>
      <c r="D251" s="445">
        <v>0.10299401197604791</v>
      </c>
      <c r="E251" s="446">
        <v>0.11469933184855234</v>
      </c>
      <c r="F251" s="444">
        <v>8.2007343941248464E-2</v>
      </c>
      <c r="G251" s="445">
        <v>0.1037394451145959</v>
      </c>
      <c r="H251" s="445">
        <v>4.0983606557377046E-2</v>
      </c>
      <c r="I251" s="446">
        <v>0.12972292191435769</v>
      </c>
      <c r="J251" s="445">
        <v>4.5751633986928102E-2</v>
      </c>
      <c r="K251" s="445">
        <v>4.8868778280542986E-2</v>
      </c>
      <c r="L251" s="445">
        <v>1.9367991845056064E-2</v>
      </c>
      <c r="M251" s="445">
        <v>3.1825795644891124E-2</v>
      </c>
      <c r="N251" s="444">
        <v>6.877022653721683E-2</v>
      </c>
      <c r="O251" s="445">
        <v>4.2366107114308556E-2</v>
      </c>
      <c r="P251" s="445">
        <v>9.852216748768473E-3</v>
      </c>
      <c r="Q251" s="446">
        <v>5.6115107913669061E-2</v>
      </c>
      <c r="R251" s="445">
        <v>6.5909090909090903E-2</v>
      </c>
      <c r="S251" s="445">
        <v>8.2679971489665008E-2</v>
      </c>
      <c r="T251" s="445">
        <v>7.900677200902935E-2</v>
      </c>
      <c r="U251" s="445">
        <v>0.10792804796802132</v>
      </c>
      <c r="V251" s="444">
        <v>0.11368142762723067</v>
      </c>
      <c r="W251" s="445">
        <v>0.10956175298804781</v>
      </c>
      <c r="X251" s="445">
        <v>7.8108395324123267E-2</v>
      </c>
      <c r="Y251" s="446">
        <v>8.707607699358387E-2</v>
      </c>
      <c r="Z251" s="445">
        <v>0.14775051124744376</v>
      </c>
      <c r="AA251" s="445">
        <v>8.5444610034773966E-2</v>
      </c>
      <c r="AB251" s="445">
        <v>7.7981651376146793E-2</v>
      </c>
      <c r="AC251" s="445">
        <v>0.10104688211197087</v>
      </c>
      <c r="AD251" s="444">
        <v>0.10191678354371202</v>
      </c>
      <c r="AE251" s="445">
        <v>0.10955414012738854</v>
      </c>
      <c r="AF251" s="445">
        <v>8.5739282589676294E-2</v>
      </c>
      <c r="AG251" s="446">
        <v>0.10646687697160884</v>
      </c>
      <c r="AH251" s="445">
        <v>0.10633946830265849</v>
      </c>
      <c r="AI251" s="445">
        <v>0.1051792828685259</v>
      </c>
      <c r="AJ251" s="445">
        <v>9.9381443298969072E-2</v>
      </c>
      <c r="AK251" s="445">
        <v>0.10488988428518103</v>
      </c>
      <c r="AL251" s="444">
        <v>8.8235294117647065E-2</v>
      </c>
      <c r="AM251" s="445">
        <v>9.7164461247637057E-2</v>
      </c>
      <c r="AN251" s="445">
        <v>8.1284694686756545E-2</v>
      </c>
      <c r="AO251" s="446">
        <v>9.9267399267399262E-2</v>
      </c>
      <c r="AP251" s="445">
        <v>0.10042000763650248</v>
      </c>
      <c r="AQ251" s="445">
        <v>0.10659536541889483</v>
      </c>
      <c r="AR251" s="445">
        <v>0.10386894388288602</v>
      </c>
      <c r="AS251" s="445">
        <v>0.11958241062954761</v>
      </c>
      <c r="AT251" s="444">
        <v>9.7603946441155748E-2</v>
      </c>
      <c r="AU251" s="445">
        <v>9.9214145383104121E-2</v>
      </c>
      <c r="AV251" s="445">
        <v>0.10159893404397069</v>
      </c>
      <c r="AW251" s="446">
        <v>0.10457920792079207</v>
      </c>
      <c r="AX251" s="445">
        <v>8.7849805171803047E-2</v>
      </c>
      <c r="AY251" s="445">
        <v>8.3480721613017339E-2</v>
      </c>
      <c r="AZ251" s="445">
        <v>0.10075136612021858</v>
      </c>
      <c r="BA251" s="445">
        <v>0.10988632449190493</v>
      </c>
      <c r="BB251" s="444">
        <v>7.5970272502064409E-2</v>
      </c>
      <c r="BC251" s="445">
        <v>9.9581908019764354E-2</v>
      </c>
      <c r="BD251" s="445">
        <v>9.9628252788104082E-2</v>
      </c>
      <c r="BE251" s="446">
        <v>0.12109234638878907</v>
      </c>
      <c r="BF251" s="445">
        <v>0.18005071851225699</v>
      </c>
      <c r="BG251" s="445">
        <v>0.17186250999200639</v>
      </c>
      <c r="BH251" s="445">
        <v>0.19551282051282051</v>
      </c>
      <c r="BI251" s="445">
        <v>0.19868035190615835</v>
      </c>
      <c r="BJ251" s="444">
        <v>0.19552238805970149</v>
      </c>
      <c r="BK251" s="445">
        <v>0.19125683060109289</v>
      </c>
      <c r="BL251" s="445">
        <v>0.20142487046632124</v>
      </c>
      <c r="BM251" s="446">
        <v>0.20221445221445222</v>
      </c>
      <c r="BN251" s="445">
        <v>0.20942720763723149</v>
      </c>
      <c r="BO251" s="445">
        <v>0.20626151012891344</v>
      </c>
      <c r="BP251" s="445">
        <v>0.20830542531815138</v>
      </c>
      <c r="BQ251" s="445">
        <v>0.21193666260657734</v>
      </c>
      <c r="BR251" s="444">
        <v>0.23758642363293525</v>
      </c>
      <c r="BS251" s="445">
        <v>0.22870478413068845</v>
      </c>
      <c r="BT251" s="445">
        <v>0.22539489671931956</v>
      </c>
      <c r="BU251" s="446">
        <v>0.23072916666666668</v>
      </c>
      <c r="BV251" s="445">
        <v>0.22575342465753426</v>
      </c>
      <c r="BW251" s="445">
        <v>0.19662309368191722</v>
      </c>
      <c r="BX251" s="445">
        <v>0.18847874720357941</v>
      </c>
      <c r="BY251" s="445">
        <v>0.15992003998001</v>
      </c>
      <c r="BZ251" s="444">
        <v>8.4288604180714766E-2</v>
      </c>
      <c r="CA251" s="445">
        <v>3.7159372419488024E-2</v>
      </c>
      <c r="CB251" s="445">
        <v>6.6773934030571205E-2</v>
      </c>
      <c r="CC251" s="446">
        <v>0.12852233676975944</v>
      </c>
      <c r="CD251" s="757">
        <v>0.16385704652730951</v>
      </c>
      <c r="CE251" s="757">
        <v>0.18827361563517916</v>
      </c>
      <c r="CF251" s="757">
        <v>0.20203951561504144</v>
      </c>
      <c r="CG251" s="757">
        <v>0.21909814323607427</v>
      </c>
      <c r="CH251" s="756">
        <v>0.22680995475113122</v>
      </c>
      <c r="CI251" s="757">
        <v>0.21777777777777776</v>
      </c>
      <c r="CK251" s="7"/>
      <c r="CL251" s="7"/>
      <c r="CS251" s="1174"/>
      <c r="CW251" s="1174"/>
      <c r="DF251" s="1126"/>
    </row>
    <row r="252" spans="1:110" hidden="1" outlineLevel="1">
      <c r="A252" s="392" t="s">
        <v>88</v>
      </c>
      <c r="B252" s="444"/>
      <c r="C252" s="445"/>
      <c r="D252" s="445"/>
      <c r="E252" s="446"/>
      <c r="F252" s="444"/>
      <c r="G252" s="445"/>
      <c r="H252" s="445"/>
      <c r="I252" s="446"/>
      <c r="J252" s="445"/>
      <c r="K252" s="445"/>
      <c r="L252" s="445"/>
      <c r="M252" s="445"/>
      <c r="N252" s="444"/>
      <c r="O252" s="445"/>
      <c r="P252" s="445"/>
      <c r="Q252" s="446"/>
      <c r="R252" s="445"/>
      <c r="S252" s="445"/>
      <c r="T252" s="445"/>
      <c r="U252" s="445"/>
      <c r="V252" s="444"/>
      <c r="W252" s="445"/>
      <c r="X252" s="445"/>
      <c r="Y252" s="446"/>
      <c r="Z252" s="445"/>
      <c r="AA252" s="445"/>
      <c r="AB252" s="445"/>
      <c r="AC252" s="445"/>
      <c r="AD252" s="444"/>
      <c r="AE252" s="445"/>
      <c r="AF252" s="445">
        <v>0.16536458333333334</v>
      </c>
      <c r="AG252" s="446">
        <v>0.13520097442143728</v>
      </c>
      <c r="AH252" s="445">
        <v>0.11047835990888383</v>
      </c>
      <c r="AI252" s="445">
        <v>0.12693498452012383</v>
      </c>
      <c r="AJ252" s="445">
        <v>0.16897233201581027</v>
      </c>
      <c r="AK252" s="445">
        <v>0.15204170286707211</v>
      </c>
      <c r="AL252" s="444">
        <v>7.6709796672828096E-2</v>
      </c>
      <c r="AM252" s="445">
        <v>0.12146422628951747</v>
      </c>
      <c r="AN252" s="445">
        <v>0.15374732334047109</v>
      </c>
      <c r="AO252" s="446">
        <v>0.14991119005328596</v>
      </c>
      <c r="AP252" s="445">
        <v>0.129010916308303</v>
      </c>
      <c r="AQ252" s="445">
        <v>0.13925570228091236</v>
      </c>
      <c r="AR252" s="445">
        <v>0.15889096241002398</v>
      </c>
      <c r="AS252" s="445">
        <v>0.13821771888802287</v>
      </c>
      <c r="AT252" s="444">
        <v>0.10603990161246242</v>
      </c>
      <c r="AU252" s="445">
        <v>0.10913705583756345</v>
      </c>
      <c r="AV252" s="445">
        <v>9.2330239374694673E-2</v>
      </c>
      <c r="AW252" s="446">
        <v>5.7997881355932202E-2</v>
      </c>
      <c r="AX252" s="445">
        <v>2.2372681778039447E-2</v>
      </c>
      <c r="AY252" s="445">
        <v>3.6937742031575814E-2</v>
      </c>
      <c r="AZ252" s="445">
        <v>5.3901598245064242E-2</v>
      </c>
      <c r="BA252" s="445">
        <v>3.2246879334257975E-2</v>
      </c>
      <c r="BB252" s="444">
        <v>2.3647294589178358E-2</v>
      </c>
      <c r="BC252" s="445">
        <v>6.4825469888761034E-2</v>
      </c>
      <c r="BD252" s="445">
        <v>8.7003222341568209E-2</v>
      </c>
      <c r="BE252" s="446">
        <v>9.3290988487495036E-2</v>
      </c>
      <c r="BF252" s="445">
        <v>9.7269624573378843E-2</v>
      </c>
      <c r="BG252" s="445">
        <v>0.15511427500936681</v>
      </c>
      <c r="BH252" s="445">
        <v>0.21156558533145275</v>
      </c>
      <c r="BI252" s="445">
        <v>0.19193106149627889</v>
      </c>
      <c r="BJ252" s="444">
        <v>0.2462686567164179</v>
      </c>
      <c r="BK252" s="445">
        <v>0.18324607329842932</v>
      </c>
      <c r="BL252" s="445">
        <v>0.2808988764044944</v>
      </c>
      <c r="BM252" s="446">
        <v>0.3300970873786408</v>
      </c>
      <c r="BN252" s="447"/>
      <c r="BO252" s="447"/>
      <c r="BP252" s="447"/>
      <c r="BQ252" s="447"/>
      <c r="BR252" s="448"/>
      <c r="BS252" s="447"/>
      <c r="BT252" s="447"/>
      <c r="BU252" s="449"/>
      <c r="BV252" s="447"/>
      <c r="BW252" s="447"/>
      <c r="BX252" s="447"/>
      <c r="BY252" s="447"/>
      <c r="BZ252" s="448"/>
      <c r="CA252" s="447"/>
      <c r="CB252" s="447"/>
      <c r="CC252" s="449"/>
      <c r="CD252" s="758"/>
      <c r="CE252" s="758"/>
      <c r="CF252" s="758"/>
      <c r="CG252" s="758"/>
      <c r="CH252" s="759"/>
      <c r="CI252" s="758"/>
      <c r="CK252" s="7"/>
      <c r="CL252" s="7"/>
      <c r="CS252" s="1175"/>
      <c r="CW252" s="1175"/>
      <c r="DF252" s="1126"/>
    </row>
    <row r="253" spans="1:110" hidden="1" outlineLevel="1">
      <c r="A253" s="450"/>
      <c r="B253" s="440"/>
      <c r="C253" s="441"/>
      <c r="D253" s="441"/>
      <c r="E253" s="450"/>
      <c r="F253" s="440"/>
      <c r="G253" s="441"/>
      <c r="H253" s="441"/>
      <c r="I253" s="450"/>
      <c r="J253" s="459"/>
      <c r="K253" s="441"/>
      <c r="L253" s="441"/>
      <c r="M253" s="459"/>
      <c r="N253" s="440"/>
      <c r="O253" s="441"/>
      <c r="P253" s="441"/>
      <c r="Q253" s="450"/>
      <c r="R253" s="441"/>
      <c r="S253" s="441"/>
      <c r="T253" s="441"/>
      <c r="U253" s="441"/>
      <c r="V253" s="440"/>
      <c r="W253" s="441"/>
      <c r="X253" s="441"/>
      <c r="Y253" s="450"/>
      <c r="Z253" s="441"/>
      <c r="AA253" s="441"/>
      <c r="AB253" s="441"/>
      <c r="AC253" s="441"/>
      <c r="AD253" s="440"/>
      <c r="AE253" s="441"/>
      <c r="AF253" s="441"/>
      <c r="AG253" s="450"/>
      <c r="AH253" s="441"/>
      <c r="AI253" s="441"/>
      <c r="AJ253" s="441"/>
      <c r="AK253" s="441"/>
      <c r="AL253" s="440"/>
      <c r="AM253" s="441"/>
      <c r="AN253" s="441"/>
      <c r="AO253" s="450"/>
      <c r="AP253" s="441"/>
      <c r="AQ253" s="441"/>
      <c r="AR253" s="441"/>
      <c r="AS253" s="441"/>
      <c r="AT253" s="440"/>
      <c r="AU253" s="441"/>
      <c r="AV253" s="441"/>
      <c r="AW253" s="450"/>
      <c r="AX253" s="441"/>
      <c r="AY253" s="441"/>
      <c r="AZ253" s="441"/>
      <c r="BA253" s="441"/>
      <c r="BB253" s="440"/>
      <c r="BC253" s="441"/>
      <c r="BD253" s="441"/>
      <c r="BE253" s="450"/>
      <c r="BF253" s="441"/>
      <c r="BG253" s="441"/>
      <c r="BH253" s="441"/>
      <c r="BI253" s="441"/>
      <c r="BJ253" s="440"/>
      <c r="BK253" s="441"/>
      <c r="BL253" s="441"/>
      <c r="BM253" s="450"/>
      <c r="BN253" s="441"/>
      <c r="BO253" s="441"/>
      <c r="BP253" s="441"/>
      <c r="BQ253" s="441"/>
      <c r="BR253" s="440"/>
      <c r="BS253" s="441"/>
      <c r="BT253" s="441"/>
      <c r="BU253" s="450"/>
      <c r="BV253" s="441"/>
      <c r="BW253" s="441"/>
      <c r="BX253" s="441"/>
      <c r="BY253" s="441"/>
      <c r="BZ253" s="440"/>
      <c r="CA253" s="441"/>
      <c r="CB253" s="441"/>
      <c r="CC253" s="450"/>
      <c r="CD253" s="754"/>
      <c r="CE253" s="754"/>
      <c r="CF253" s="754"/>
      <c r="CG253" s="754"/>
      <c r="CH253" s="753"/>
      <c r="CI253" s="754"/>
      <c r="CK253" s="7"/>
      <c r="CL253" s="7"/>
      <c r="CS253" s="1164"/>
      <c r="CW253" s="1164"/>
      <c r="DF253" s="1126"/>
    </row>
    <row r="254" spans="1:110" hidden="1" outlineLevel="1">
      <c r="A254" s="392" t="s">
        <v>73</v>
      </c>
      <c r="B254" s="430">
        <v>0.10636132315521629</v>
      </c>
      <c r="C254" s="431">
        <v>0.10891325071496663</v>
      </c>
      <c r="D254" s="431">
        <v>9.4795539033457249E-2</v>
      </c>
      <c r="E254" s="432">
        <v>0.10042257022122794</v>
      </c>
      <c r="F254" s="430">
        <v>8.8243586129123197E-2</v>
      </c>
      <c r="G254" s="431">
        <v>8.6725663716814158E-2</v>
      </c>
      <c r="H254" s="431">
        <v>6.6705002875215635E-2</v>
      </c>
      <c r="I254" s="432">
        <v>8.8148148148148142E-2</v>
      </c>
      <c r="J254" s="431">
        <v>8.8680229525299942E-2</v>
      </c>
      <c r="K254" s="431">
        <v>8.4158415841584164E-2</v>
      </c>
      <c r="L254" s="431">
        <v>6.6242713301536832E-2</v>
      </c>
      <c r="M254" s="431">
        <v>7.8458362009635241E-2</v>
      </c>
      <c r="N254" s="430">
        <v>6.9295380307979465E-2</v>
      </c>
      <c r="O254" s="431">
        <v>7.14900947459087E-2</v>
      </c>
      <c r="P254" s="431">
        <v>5.0638389958883361E-2</v>
      </c>
      <c r="Q254" s="432">
        <v>8.6274509803921567E-2</v>
      </c>
      <c r="R254" s="431">
        <v>8.2211638020294062E-2</v>
      </c>
      <c r="S254" s="431">
        <v>9.1084523350057886E-2</v>
      </c>
      <c r="T254" s="431">
        <v>8.6123475904780339E-2</v>
      </c>
      <c r="U254" s="431">
        <v>0.100418410041841</v>
      </c>
      <c r="V254" s="430">
        <v>0.10874200426439233</v>
      </c>
      <c r="W254" s="431">
        <v>0.11255982835451395</v>
      </c>
      <c r="X254" s="431">
        <v>0.1017422748191979</v>
      </c>
      <c r="Y254" s="432">
        <v>0.11252431542720336</v>
      </c>
      <c r="Z254" s="431">
        <v>0.12744448127278754</v>
      </c>
      <c r="AA254" s="431">
        <v>0.11388012618296529</v>
      </c>
      <c r="AB254" s="431">
        <v>0.10634359750967524</v>
      </c>
      <c r="AC254" s="431">
        <v>0.11875367430922987</v>
      </c>
      <c r="AD254" s="430">
        <v>0.11676553231345614</v>
      </c>
      <c r="AE254" s="431">
        <v>0.12970994849552725</v>
      </c>
      <c r="AF254" s="431">
        <v>0.12742204542538174</v>
      </c>
      <c r="AG254" s="432">
        <v>0.13187463039621525</v>
      </c>
      <c r="AH254" s="431">
        <v>0.12863838184509127</v>
      </c>
      <c r="AI254" s="431">
        <v>0.12816966343937297</v>
      </c>
      <c r="AJ254" s="431">
        <v>0.13142645789668353</v>
      </c>
      <c r="AK254" s="431">
        <v>0.12707744488411532</v>
      </c>
      <c r="AL254" s="430">
        <v>9.3536317894465232E-2</v>
      </c>
      <c r="AM254" s="431">
        <v>0.12321615036547164</v>
      </c>
      <c r="AN254" s="431">
        <v>0.12824623276691247</v>
      </c>
      <c r="AO254" s="432">
        <v>0.13324450366422386</v>
      </c>
      <c r="AP254" s="431">
        <v>0.12627175049919179</v>
      </c>
      <c r="AQ254" s="431">
        <v>0.13548443819236855</v>
      </c>
      <c r="AR254" s="431">
        <v>0.14463755828740993</v>
      </c>
      <c r="AS254" s="431">
        <v>0.14352464761311423</v>
      </c>
      <c r="AT254" s="430">
        <v>0.12585736715973886</v>
      </c>
      <c r="AU254" s="431">
        <v>0.13136645962732918</v>
      </c>
      <c r="AV254" s="431">
        <v>0.12476037113718273</v>
      </c>
      <c r="AW254" s="432">
        <v>0.11801478996721812</v>
      </c>
      <c r="AX254" s="431">
        <v>9.1706059303824666E-2</v>
      </c>
      <c r="AY254" s="431">
        <v>0.10004130524576621</v>
      </c>
      <c r="AZ254" s="431">
        <v>0.10915522614335046</v>
      </c>
      <c r="BA254" s="431">
        <v>0.10862833709933886</v>
      </c>
      <c r="BB254" s="430">
        <v>9.9903846153846149E-2</v>
      </c>
      <c r="BC254" s="431">
        <v>0.11463939720129171</v>
      </c>
      <c r="BD254" s="431">
        <v>0.12398689429211933</v>
      </c>
      <c r="BE254" s="432">
        <v>0.12882419593828989</v>
      </c>
      <c r="BF254" s="431">
        <v>0.13913496612819176</v>
      </c>
      <c r="BG254" s="431">
        <v>0.14971910112359552</v>
      </c>
      <c r="BH254" s="431">
        <v>0.17377483443708611</v>
      </c>
      <c r="BI254" s="431">
        <v>0.15588336783988957</v>
      </c>
      <c r="BJ254" s="430">
        <v>0.14916759156492787</v>
      </c>
      <c r="BK254" s="431">
        <v>0.15817439984818293</v>
      </c>
      <c r="BL254" s="431">
        <v>0.16685403784897881</v>
      </c>
      <c r="BM254" s="432">
        <v>0.17910198631280252</v>
      </c>
      <c r="BN254" s="431">
        <v>0.17542684968195513</v>
      </c>
      <c r="BO254" s="431">
        <v>0.18780135004821602</v>
      </c>
      <c r="BP254" s="431">
        <v>0.18392088052320946</v>
      </c>
      <c r="BQ254" s="431">
        <v>0.18752761007215432</v>
      </c>
      <c r="BR254" s="430">
        <v>0.18976848394324122</v>
      </c>
      <c r="BS254" s="431">
        <v>0.18999061620269003</v>
      </c>
      <c r="BT254" s="431">
        <v>0.18726796908283122</v>
      </c>
      <c r="BU254" s="432">
        <v>0.19323038349763519</v>
      </c>
      <c r="BV254" s="431">
        <v>0.18917182572129423</v>
      </c>
      <c r="BW254" s="431">
        <v>0.19450328320271129</v>
      </c>
      <c r="BX254" s="431">
        <v>0.19739696312364424</v>
      </c>
      <c r="BY254" s="431">
        <v>0.17971719629010188</v>
      </c>
      <c r="BZ254" s="430">
        <v>0.14489955963081377</v>
      </c>
      <c r="CA254" s="431">
        <v>0.14391829155060354</v>
      </c>
      <c r="CB254" s="431">
        <v>0.15919936373276777</v>
      </c>
      <c r="CC254" s="432">
        <v>0.15870028854597917</v>
      </c>
      <c r="CD254" s="748">
        <v>0.171688124959153</v>
      </c>
      <c r="CE254" s="748">
        <v>0.20074584050487665</v>
      </c>
      <c r="CF254" s="748">
        <v>0.21879050893310037</v>
      </c>
      <c r="CG254" s="748">
        <v>0.20653574558012475</v>
      </c>
      <c r="CH254" s="747">
        <v>0.21878944191406463</v>
      </c>
      <c r="CI254" s="748">
        <v>0.20936293920104254</v>
      </c>
      <c r="CK254" s="7"/>
      <c r="CL254" s="7"/>
      <c r="CS254" s="1171"/>
      <c r="CW254" s="1171"/>
      <c r="DF254" s="1126"/>
    </row>
    <row r="255" spans="1:110" hidden="1" outlineLevel="1">
      <c r="A255" s="392"/>
      <c r="B255" s="386"/>
      <c r="C255" s="387"/>
      <c r="D255" s="387"/>
      <c r="E255" s="392"/>
      <c r="F255" s="386"/>
      <c r="G255" s="387"/>
      <c r="H255" s="387"/>
      <c r="I255" s="392"/>
      <c r="J255" s="391"/>
      <c r="K255" s="391"/>
      <c r="L255" s="391"/>
      <c r="M255" s="391"/>
      <c r="N255" s="386"/>
      <c r="O255" s="387"/>
      <c r="P255" s="387"/>
      <c r="Q255" s="392"/>
      <c r="R255" s="391"/>
      <c r="S255" s="391"/>
      <c r="T255" s="391"/>
      <c r="U255" s="391"/>
      <c r="V255" s="386"/>
      <c r="W255" s="387"/>
      <c r="X255" s="387"/>
      <c r="Y255" s="392"/>
      <c r="Z255" s="391"/>
      <c r="AA255" s="391"/>
      <c r="AB255" s="391"/>
      <c r="AC255" s="391"/>
      <c r="AD255" s="386"/>
      <c r="AE255" s="387"/>
      <c r="AF255" s="387"/>
      <c r="AG255" s="392"/>
      <c r="AH255" s="391"/>
      <c r="AI255" s="391"/>
      <c r="AJ255" s="391"/>
      <c r="AK255" s="391"/>
      <c r="AL255" s="386"/>
      <c r="AM255" s="387"/>
      <c r="AN255" s="387"/>
      <c r="AO255" s="392"/>
      <c r="AP255" s="391"/>
      <c r="AQ255" s="391"/>
      <c r="AR255" s="391"/>
      <c r="AS255" s="391"/>
      <c r="AT255" s="386"/>
      <c r="AU255" s="387"/>
      <c r="AV255" s="387"/>
      <c r="AW255" s="392"/>
      <c r="AX255" s="391"/>
      <c r="AY255" s="391"/>
      <c r="AZ255" s="391"/>
      <c r="BA255" s="391"/>
      <c r="BB255" s="386"/>
      <c r="BC255" s="387"/>
      <c r="BD255" s="387"/>
      <c r="BE255" s="392"/>
      <c r="BF255" s="387" t="s">
        <v>92</v>
      </c>
      <c r="BG255" s="387"/>
      <c r="BH255" s="387"/>
      <c r="BI255" s="387"/>
      <c r="BJ255" s="386"/>
      <c r="BK255" s="387"/>
      <c r="BL255" s="387"/>
      <c r="BM255" s="392"/>
      <c r="BN255" s="387"/>
      <c r="BO255" s="387"/>
      <c r="BP255" s="387"/>
      <c r="BQ255" s="387"/>
      <c r="BR255" s="386"/>
      <c r="BS255" s="387"/>
      <c r="BT255" s="387"/>
      <c r="BU255" s="392"/>
      <c r="BV255" s="387"/>
      <c r="BW255" s="387"/>
      <c r="BX255" s="387"/>
      <c r="BY255" s="387"/>
      <c r="BZ255" s="386"/>
      <c r="CA255" s="387"/>
      <c r="CB255" s="387"/>
      <c r="CC255" s="392"/>
      <c r="CD255" s="727"/>
      <c r="CE255" s="727"/>
      <c r="CF255" s="727"/>
      <c r="CG255" s="727"/>
      <c r="CH255" s="726"/>
      <c r="CI255" s="727"/>
      <c r="CK255" s="7"/>
      <c r="CL255" s="7"/>
      <c r="CS255" s="1164"/>
      <c r="CW255" s="1164"/>
      <c r="DF255" s="1126"/>
    </row>
    <row r="256" spans="1:110" hidden="1" outlineLevel="1">
      <c r="A256" s="439" t="s">
        <v>74</v>
      </c>
      <c r="B256" s="440">
        <v>101</v>
      </c>
      <c r="C256" s="441">
        <v>110</v>
      </c>
      <c r="D256" s="441">
        <v>114</v>
      </c>
      <c r="E256" s="450">
        <v>117</v>
      </c>
      <c r="F256" s="440">
        <v>115</v>
      </c>
      <c r="G256" s="441">
        <v>116</v>
      </c>
      <c r="H256" s="441">
        <v>115</v>
      </c>
      <c r="I256" s="450">
        <v>136</v>
      </c>
      <c r="J256" s="441">
        <v>126</v>
      </c>
      <c r="K256" s="441">
        <v>136</v>
      </c>
      <c r="L256" s="441">
        <v>125</v>
      </c>
      <c r="M256" s="441">
        <v>140</v>
      </c>
      <c r="N256" s="440">
        <v>151</v>
      </c>
      <c r="O256" s="441">
        <v>156</v>
      </c>
      <c r="P256" s="441">
        <v>162</v>
      </c>
      <c r="Q256" s="450">
        <v>184</v>
      </c>
      <c r="R256" s="441">
        <v>168</v>
      </c>
      <c r="S256" s="441">
        <v>172</v>
      </c>
      <c r="T256" s="441">
        <v>348</v>
      </c>
      <c r="U256" s="441">
        <v>199</v>
      </c>
      <c r="V256" s="440">
        <v>163</v>
      </c>
      <c r="W256" s="441">
        <v>168</v>
      </c>
      <c r="X256" s="441">
        <v>186</v>
      </c>
      <c r="Y256" s="450">
        <v>195</v>
      </c>
      <c r="Z256" s="441">
        <v>194</v>
      </c>
      <c r="AA256" s="441">
        <v>189</v>
      </c>
      <c r="AB256" s="441">
        <v>188</v>
      </c>
      <c r="AC256" s="441">
        <v>200</v>
      </c>
      <c r="AD256" s="440">
        <v>267</v>
      </c>
      <c r="AE256" s="441">
        <v>259</v>
      </c>
      <c r="AF256" s="441">
        <v>406</v>
      </c>
      <c r="AG256" s="450">
        <v>509</v>
      </c>
      <c r="AH256" s="441">
        <v>480</v>
      </c>
      <c r="AI256" s="441">
        <v>434</v>
      </c>
      <c r="AJ256" s="441">
        <v>456</v>
      </c>
      <c r="AK256" s="441">
        <v>493</v>
      </c>
      <c r="AL256" s="440">
        <v>474</v>
      </c>
      <c r="AM256" s="441">
        <v>494</v>
      </c>
      <c r="AN256" s="441">
        <v>744</v>
      </c>
      <c r="AO256" s="450">
        <v>904</v>
      </c>
      <c r="AP256" s="441">
        <v>870</v>
      </c>
      <c r="AQ256" s="441">
        <v>942</v>
      </c>
      <c r="AR256" s="441">
        <v>1074</v>
      </c>
      <c r="AS256" s="441">
        <v>1096</v>
      </c>
      <c r="AT256" s="440">
        <v>1059</v>
      </c>
      <c r="AU256" s="441">
        <v>1119</v>
      </c>
      <c r="AV256" s="441">
        <v>1154</v>
      </c>
      <c r="AW256" s="450">
        <v>1224</v>
      </c>
      <c r="AX256" s="441">
        <v>1057</v>
      </c>
      <c r="AY256" s="441">
        <v>1012</v>
      </c>
      <c r="AZ256" s="441">
        <v>986</v>
      </c>
      <c r="BA256" s="441">
        <v>901</v>
      </c>
      <c r="BB256" s="440">
        <v>837</v>
      </c>
      <c r="BC256" s="441">
        <v>823</v>
      </c>
      <c r="BD256" s="441">
        <v>855</v>
      </c>
      <c r="BE256" s="450">
        <v>798</v>
      </c>
      <c r="BF256" s="441">
        <v>715</v>
      </c>
      <c r="BG256" s="441">
        <v>760</v>
      </c>
      <c r="BH256" s="441">
        <v>838</v>
      </c>
      <c r="BI256" s="441">
        <v>808</v>
      </c>
      <c r="BJ256" s="440">
        <v>310</v>
      </c>
      <c r="BK256" s="441">
        <v>332</v>
      </c>
      <c r="BL256" s="441">
        <v>376</v>
      </c>
      <c r="BM256" s="450">
        <v>399</v>
      </c>
      <c r="BN256" s="441">
        <v>389</v>
      </c>
      <c r="BO256" s="441">
        <v>397</v>
      </c>
      <c r="BP256" s="441">
        <v>410</v>
      </c>
      <c r="BQ256" s="441">
        <v>441</v>
      </c>
      <c r="BR256" s="440">
        <v>414</v>
      </c>
      <c r="BS256" s="441">
        <v>443</v>
      </c>
      <c r="BT256" s="441">
        <v>445</v>
      </c>
      <c r="BU256" s="450">
        <v>498</v>
      </c>
      <c r="BV256" s="441">
        <v>469</v>
      </c>
      <c r="BW256" s="441">
        <v>490</v>
      </c>
      <c r="BX256" s="441">
        <v>524</v>
      </c>
      <c r="BY256" s="441">
        <v>597</v>
      </c>
      <c r="BZ256" s="440">
        <v>616</v>
      </c>
      <c r="CA256" s="441">
        <v>563</v>
      </c>
      <c r="CB256" s="441">
        <v>661</v>
      </c>
      <c r="CC256" s="450">
        <v>630</v>
      </c>
      <c r="CD256" s="754">
        <v>574</v>
      </c>
      <c r="CE256" s="754">
        <v>621</v>
      </c>
      <c r="CF256" s="754">
        <v>639</v>
      </c>
      <c r="CG256" s="754">
        <v>664</v>
      </c>
      <c r="CH256" s="753">
        <v>586</v>
      </c>
      <c r="CI256" s="754">
        <v>589</v>
      </c>
      <c r="CK256" s="7"/>
      <c r="CL256" s="7"/>
      <c r="CS256" s="1164"/>
      <c r="CW256" s="1164"/>
      <c r="DF256" s="1126"/>
    </row>
    <row r="257" spans="1:110" hidden="1" outlineLevel="1">
      <c r="A257" s="392" t="s">
        <v>75</v>
      </c>
      <c r="B257" s="386">
        <v>91</v>
      </c>
      <c r="C257" s="387">
        <v>95</v>
      </c>
      <c r="D257" s="387">
        <v>97</v>
      </c>
      <c r="E257" s="392">
        <v>81</v>
      </c>
      <c r="F257" s="386">
        <v>100</v>
      </c>
      <c r="G257" s="387">
        <v>99</v>
      </c>
      <c r="H257" s="387">
        <v>97</v>
      </c>
      <c r="I257" s="392">
        <v>120</v>
      </c>
      <c r="J257" s="387">
        <v>110</v>
      </c>
      <c r="K257" s="387">
        <v>118</v>
      </c>
      <c r="L257" s="387">
        <v>109</v>
      </c>
      <c r="M257" s="387">
        <v>124</v>
      </c>
      <c r="N257" s="386">
        <v>132</v>
      </c>
      <c r="O257" s="387">
        <v>134</v>
      </c>
      <c r="P257" s="387">
        <v>142</v>
      </c>
      <c r="Q257" s="392">
        <v>163</v>
      </c>
      <c r="R257" s="387">
        <v>144</v>
      </c>
      <c r="S257" s="387">
        <v>142</v>
      </c>
      <c r="T257" s="387">
        <v>145</v>
      </c>
      <c r="U257" s="387">
        <v>180</v>
      </c>
      <c r="V257" s="386">
        <v>144</v>
      </c>
      <c r="W257" s="387">
        <v>149</v>
      </c>
      <c r="X257" s="387">
        <v>152</v>
      </c>
      <c r="Y257" s="392">
        <v>152</v>
      </c>
      <c r="Z257" s="387">
        <v>158</v>
      </c>
      <c r="AA257" s="387">
        <v>151</v>
      </c>
      <c r="AB257" s="387">
        <v>147</v>
      </c>
      <c r="AC257" s="387">
        <v>159</v>
      </c>
      <c r="AD257" s="386">
        <v>225</v>
      </c>
      <c r="AE257" s="387">
        <v>214</v>
      </c>
      <c r="AF257" s="387">
        <v>319</v>
      </c>
      <c r="AG257" s="392">
        <v>404</v>
      </c>
      <c r="AH257" s="387">
        <v>354</v>
      </c>
      <c r="AI257" s="387">
        <v>339</v>
      </c>
      <c r="AJ257" s="387">
        <v>361</v>
      </c>
      <c r="AK257" s="387">
        <v>394</v>
      </c>
      <c r="AL257" s="386">
        <v>373</v>
      </c>
      <c r="AM257" s="387">
        <v>388</v>
      </c>
      <c r="AN257" s="387">
        <v>609</v>
      </c>
      <c r="AO257" s="392">
        <v>751</v>
      </c>
      <c r="AP257" s="387">
        <v>714</v>
      </c>
      <c r="AQ257" s="387">
        <v>783</v>
      </c>
      <c r="AR257" s="387">
        <v>908</v>
      </c>
      <c r="AS257" s="387">
        <v>916</v>
      </c>
      <c r="AT257" s="386">
        <v>886</v>
      </c>
      <c r="AU257" s="387">
        <v>938</v>
      </c>
      <c r="AV257" s="387">
        <v>970</v>
      </c>
      <c r="AW257" s="392">
        <v>1037</v>
      </c>
      <c r="AX257" s="387">
        <v>871</v>
      </c>
      <c r="AY257" s="387">
        <v>832</v>
      </c>
      <c r="AZ257" s="387">
        <v>804</v>
      </c>
      <c r="BA257" s="387">
        <v>769</v>
      </c>
      <c r="BB257" s="386">
        <v>706</v>
      </c>
      <c r="BC257" s="387">
        <v>689</v>
      </c>
      <c r="BD257" s="387">
        <v>716</v>
      </c>
      <c r="BE257" s="392">
        <v>654</v>
      </c>
      <c r="BF257" s="387">
        <v>681</v>
      </c>
      <c r="BG257" s="387">
        <v>714</v>
      </c>
      <c r="BH257" s="387">
        <v>764</v>
      </c>
      <c r="BI257" s="387">
        <v>706</v>
      </c>
      <c r="BJ257" s="386">
        <v>247</v>
      </c>
      <c r="BK257" s="387">
        <v>262</v>
      </c>
      <c r="BL257" s="387">
        <v>304</v>
      </c>
      <c r="BM257" s="392">
        <v>306</v>
      </c>
      <c r="BN257" s="387">
        <v>306</v>
      </c>
      <c r="BO257" s="387">
        <v>312</v>
      </c>
      <c r="BP257" s="387">
        <v>311</v>
      </c>
      <c r="BQ257" s="387">
        <v>328</v>
      </c>
      <c r="BR257" s="386">
        <v>316</v>
      </c>
      <c r="BS257" s="387">
        <v>333</v>
      </c>
      <c r="BT257" s="387">
        <v>319</v>
      </c>
      <c r="BU257" s="392">
        <v>351</v>
      </c>
      <c r="BV257" s="387">
        <v>333</v>
      </c>
      <c r="BW257" s="387">
        <v>350</v>
      </c>
      <c r="BX257" s="387">
        <v>356</v>
      </c>
      <c r="BY257" s="387">
        <v>437</v>
      </c>
      <c r="BZ257" s="386">
        <v>435</v>
      </c>
      <c r="CA257" s="387">
        <v>393</v>
      </c>
      <c r="CB257" s="387">
        <v>481</v>
      </c>
      <c r="CC257" s="392">
        <v>437</v>
      </c>
      <c r="CD257" s="727">
        <v>407</v>
      </c>
      <c r="CE257" s="727">
        <v>445</v>
      </c>
      <c r="CF257" s="727">
        <v>423</v>
      </c>
      <c r="CG257" s="727">
        <v>400</v>
      </c>
      <c r="CH257" s="726">
        <v>409</v>
      </c>
      <c r="CI257" s="727">
        <v>413</v>
      </c>
      <c r="CK257" s="7"/>
      <c r="CL257" s="7"/>
      <c r="CS257" s="1164"/>
      <c r="CW257" s="1164"/>
      <c r="DF257" s="1126"/>
    </row>
    <row r="258" spans="1:110" hidden="1" outlineLevel="1">
      <c r="A258" s="392" t="s">
        <v>76</v>
      </c>
      <c r="B258" s="386"/>
      <c r="C258" s="387"/>
      <c r="D258" s="387"/>
      <c r="E258" s="392"/>
      <c r="F258" s="386"/>
      <c r="G258" s="387"/>
      <c r="H258" s="387"/>
      <c r="I258" s="392"/>
      <c r="J258" s="391"/>
      <c r="K258" s="391"/>
      <c r="L258" s="391"/>
      <c r="M258" s="391"/>
      <c r="N258" s="386"/>
      <c r="O258" s="387"/>
      <c r="P258" s="387"/>
      <c r="Q258" s="392"/>
      <c r="R258" s="391"/>
      <c r="S258" s="391"/>
      <c r="T258" s="391"/>
      <c r="U258" s="391"/>
      <c r="V258" s="386"/>
      <c r="W258" s="387"/>
      <c r="X258" s="387"/>
      <c r="Y258" s="392"/>
      <c r="Z258" s="391"/>
      <c r="AA258" s="391"/>
      <c r="AB258" s="391"/>
      <c r="AC258" s="391"/>
      <c r="AD258" s="386"/>
      <c r="AE258" s="387"/>
      <c r="AF258" s="387"/>
      <c r="AG258" s="392"/>
      <c r="AH258" s="391"/>
      <c r="AI258" s="391"/>
      <c r="AJ258" s="391"/>
      <c r="AK258" s="391"/>
      <c r="AL258" s="386">
        <v>187</v>
      </c>
      <c r="AM258" s="387">
        <v>191</v>
      </c>
      <c r="AN258" s="387">
        <v>389</v>
      </c>
      <c r="AO258" s="392">
        <v>506</v>
      </c>
      <c r="AP258" s="387">
        <v>492</v>
      </c>
      <c r="AQ258" s="387">
        <v>558</v>
      </c>
      <c r="AR258" s="387">
        <v>689</v>
      </c>
      <c r="AS258" s="387">
        <v>676</v>
      </c>
      <c r="AT258" s="386">
        <v>655</v>
      </c>
      <c r="AU258" s="387">
        <v>701</v>
      </c>
      <c r="AV258" s="387">
        <v>729</v>
      </c>
      <c r="AW258" s="392">
        <v>789</v>
      </c>
      <c r="AX258" s="387">
        <v>634</v>
      </c>
      <c r="AY258" s="387">
        <v>595</v>
      </c>
      <c r="AZ258" s="387">
        <v>581</v>
      </c>
      <c r="BA258" s="387">
        <v>523</v>
      </c>
      <c r="BB258" s="386">
        <v>502</v>
      </c>
      <c r="BC258" s="387">
        <v>485</v>
      </c>
      <c r="BD258" s="387">
        <v>513</v>
      </c>
      <c r="BE258" s="392">
        <v>460</v>
      </c>
      <c r="BF258" s="387">
        <v>458</v>
      </c>
      <c r="BG258" s="387">
        <v>475</v>
      </c>
      <c r="BH258" s="387">
        <v>521</v>
      </c>
      <c r="BI258" s="387">
        <v>467</v>
      </c>
      <c r="BJ258" s="386">
        <v>119</v>
      </c>
      <c r="BK258" s="387">
        <v>130</v>
      </c>
      <c r="BL258" s="387">
        <v>165</v>
      </c>
      <c r="BM258" s="392">
        <v>139</v>
      </c>
      <c r="BN258" s="387">
        <v>156</v>
      </c>
      <c r="BO258" s="387">
        <v>161</v>
      </c>
      <c r="BP258" s="387">
        <v>157</v>
      </c>
      <c r="BQ258" s="387">
        <v>160</v>
      </c>
      <c r="BR258" s="386">
        <v>156</v>
      </c>
      <c r="BS258" s="387">
        <v>157</v>
      </c>
      <c r="BT258" s="387">
        <v>130</v>
      </c>
      <c r="BU258" s="392">
        <v>145</v>
      </c>
      <c r="BV258" s="387">
        <v>135</v>
      </c>
      <c r="BW258" s="387">
        <v>147</v>
      </c>
      <c r="BX258" s="387">
        <v>117</v>
      </c>
      <c r="BY258" s="387">
        <v>186</v>
      </c>
      <c r="BZ258" s="386">
        <v>181</v>
      </c>
      <c r="CA258" s="387">
        <v>136</v>
      </c>
      <c r="CB258" s="387">
        <v>231</v>
      </c>
      <c r="CC258" s="392">
        <v>172</v>
      </c>
      <c r="CD258" s="727">
        <v>165</v>
      </c>
      <c r="CE258" s="727">
        <v>180</v>
      </c>
      <c r="CF258" s="727">
        <v>161</v>
      </c>
      <c r="CG258" s="727">
        <v>174</v>
      </c>
      <c r="CH258" s="726">
        <v>164</v>
      </c>
      <c r="CI258" s="727">
        <v>175</v>
      </c>
      <c r="CK258" s="7"/>
      <c r="CL258" s="7"/>
      <c r="CS258" s="1164"/>
      <c r="CW258" s="1164"/>
      <c r="DF258" s="1126"/>
    </row>
    <row r="259" spans="1:110" hidden="1" outlineLevel="1">
      <c r="A259" s="450" t="s">
        <v>77</v>
      </c>
      <c r="B259" s="440">
        <v>91</v>
      </c>
      <c r="C259" s="441">
        <v>95</v>
      </c>
      <c r="D259" s="441">
        <v>97</v>
      </c>
      <c r="E259" s="450">
        <v>81</v>
      </c>
      <c r="F259" s="440">
        <v>100</v>
      </c>
      <c r="G259" s="441">
        <v>99</v>
      </c>
      <c r="H259" s="441">
        <v>97</v>
      </c>
      <c r="I259" s="450">
        <v>120</v>
      </c>
      <c r="J259" s="459">
        <v>110</v>
      </c>
      <c r="K259" s="441">
        <v>118</v>
      </c>
      <c r="L259" s="441">
        <v>109</v>
      </c>
      <c r="M259" s="459">
        <v>124</v>
      </c>
      <c r="N259" s="440">
        <v>132</v>
      </c>
      <c r="O259" s="441">
        <v>134</v>
      </c>
      <c r="P259" s="441">
        <v>142</v>
      </c>
      <c r="Q259" s="450">
        <v>163</v>
      </c>
      <c r="R259" s="441">
        <v>144</v>
      </c>
      <c r="S259" s="441">
        <v>142</v>
      </c>
      <c r="T259" s="441">
        <v>145</v>
      </c>
      <c r="U259" s="441">
        <v>180</v>
      </c>
      <c r="V259" s="440">
        <v>144</v>
      </c>
      <c r="W259" s="441">
        <v>149</v>
      </c>
      <c r="X259" s="441">
        <v>152</v>
      </c>
      <c r="Y259" s="450">
        <v>152</v>
      </c>
      <c r="Z259" s="441">
        <v>158</v>
      </c>
      <c r="AA259" s="441">
        <v>151</v>
      </c>
      <c r="AB259" s="441">
        <v>147</v>
      </c>
      <c r="AC259" s="441">
        <v>159</v>
      </c>
      <c r="AD259" s="440">
        <v>225</v>
      </c>
      <c r="AE259" s="441">
        <v>214</v>
      </c>
      <c r="AF259" s="441">
        <v>319</v>
      </c>
      <c r="AG259" s="450">
        <v>404</v>
      </c>
      <c r="AH259" s="441">
        <v>354</v>
      </c>
      <c r="AI259" s="441">
        <v>339</v>
      </c>
      <c r="AJ259" s="441">
        <v>361</v>
      </c>
      <c r="AK259" s="441">
        <v>394</v>
      </c>
      <c r="AL259" s="440">
        <v>186</v>
      </c>
      <c r="AM259" s="441">
        <v>197</v>
      </c>
      <c r="AN259" s="441">
        <v>220</v>
      </c>
      <c r="AO259" s="450">
        <v>245</v>
      </c>
      <c r="AP259" s="441">
        <v>222</v>
      </c>
      <c r="AQ259" s="441">
        <v>225</v>
      </c>
      <c r="AR259" s="441">
        <v>219</v>
      </c>
      <c r="AS259" s="441">
        <v>240</v>
      </c>
      <c r="AT259" s="440">
        <v>231</v>
      </c>
      <c r="AU259" s="441">
        <v>237</v>
      </c>
      <c r="AV259" s="441">
        <v>241</v>
      </c>
      <c r="AW259" s="450">
        <v>248</v>
      </c>
      <c r="AX259" s="441">
        <v>237</v>
      </c>
      <c r="AY259" s="441">
        <v>237</v>
      </c>
      <c r="AZ259" s="441">
        <v>223</v>
      </c>
      <c r="BA259" s="441">
        <v>246</v>
      </c>
      <c r="BB259" s="440">
        <v>204</v>
      </c>
      <c r="BC259" s="441">
        <v>204</v>
      </c>
      <c r="BD259" s="441">
        <v>203</v>
      </c>
      <c r="BE259" s="450">
        <v>194</v>
      </c>
      <c r="BF259" s="441">
        <v>223</v>
      </c>
      <c r="BG259" s="441">
        <v>239</v>
      </c>
      <c r="BH259" s="441">
        <v>243</v>
      </c>
      <c r="BI259" s="441">
        <v>239</v>
      </c>
      <c r="BJ259" s="440">
        <v>128</v>
      </c>
      <c r="BK259" s="441">
        <v>132</v>
      </c>
      <c r="BL259" s="441">
        <v>139</v>
      </c>
      <c r="BM259" s="450">
        <v>167</v>
      </c>
      <c r="BN259" s="441">
        <v>150</v>
      </c>
      <c r="BO259" s="441">
        <v>151</v>
      </c>
      <c r="BP259" s="441">
        <v>154</v>
      </c>
      <c r="BQ259" s="441">
        <v>168</v>
      </c>
      <c r="BR259" s="440">
        <v>160</v>
      </c>
      <c r="BS259" s="441">
        <v>176</v>
      </c>
      <c r="BT259" s="441">
        <v>189</v>
      </c>
      <c r="BU259" s="450">
        <v>206</v>
      </c>
      <c r="BV259" s="441">
        <v>198</v>
      </c>
      <c r="BW259" s="441">
        <v>203</v>
      </c>
      <c r="BX259" s="441">
        <v>239</v>
      </c>
      <c r="BY259" s="441">
        <v>251</v>
      </c>
      <c r="BZ259" s="440">
        <v>254</v>
      </c>
      <c r="CA259" s="441">
        <v>257</v>
      </c>
      <c r="CB259" s="441">
        <v>250</v>
      </c>
      <c r="CC259" s="450">
        <v>265</v>
      </c>
      <c r="CD259" s="754">
        <v>242</v>
      </c>
      <c r="CE259" s="754">
        <v>265</v>
      </c>
      <c r="CF259" s="754">
        <v>262</v>
      </c>
      <c r="CG259" s="754">
        <v>226</v>
      </c>
      <c r="CH259" s="753">
        <v>245</v>
      </c>
      <c r="CI259" s="754">
        <v>238</v>
      </c>
      <c r="CK259" s="7"/>
      <c r="CL259" s="7"/>
      <c r="CS259" s="1164"/>
      <c r="CW259" s="1164"/>
      <c r="DF259" s="1126"/>
    </row>
    <row r="260" spans="1:110" hidden="1" outlineLevel="1">
      <c r="A260" s="392" t="s">
        <v>75</v>
      </c>
      <c r="B260" s="386">
        <v>10</v>
      </c>
      <c r="C260" s="387">
        <v>15</v>
      </c>
      <c r="D260" s="387">
        <v>17</v>
      </c>
      <c r="E260" s="392">
        <v>36</v>
      </c>
      <c r="F260" s="386">
        <v>15</v>
      </c>
      <c r="G260" s="387">
        <v>17</v>
      </c>
      <c r="H260" s="387">
        <v>18</v>
      </c>
      <c r="I260" s="392">
        <v>16</v>
      </c>
      <c r="J260" s="387">
        <v>16</v>
      </c>
      <c r="K260" s="387">
        <v>18</v>
      </c>
      <c r="L260" s="387">
        <v>16</v>
      </c>
      <c r="M260" s="387">
        <v>16</v>
      </c>
      <c r="N260" s="386">
        <v>19</v>
      </c>
      <c r="O260" s="387">
        <v>22</v>
      </c>
      <c r="P260" s="387">
        <v>20</v>
      </c>
      <c r="Q260" s="392">
        <v>21</v>
      </c>
      <c r="R260" s="387">
        <v>24</v>
      </c>
      <c r="S260" s="387">
        <v>30</v>
      </c>
      <c r="T260" s="387">
        <v>203</v>
      </c>
      <c r="U260" s="387">
        <v>19</v>
      </c>
      <c r="V260" s="386">
        <v>19</v>
      </c>
      <c r="W260" s="387">
        <v>19</v>
      </c>
      <c r="X260" s="387">
        <v>34</v>
      </c>
      <c r="Y260" s="392">
        <v>43</v>
      </c>
      <c r="Z260" s="387">
        <v>36</v>
      </c>
      <c r="AA260" s="387">
        <v>38</v>
      </c>
      <c r="AB260" s="387">
        <v>41</v>
      </c>
      <c r="AC260" s="387">
        <v>41</v>
      </c>
      <c r="AD260" s="386">
        <v>42</v>
      </c>
      <c r="AE260" s="387">
        <v>45</v>
      </c>
      <c r="AF260" s="387">
        <v>87</v>
      </c>
      <c r="AG260" s="392">
        <v>105</v>
      </c>
      <c r="AH260" s="387">
        <v>126</v>
      </c>
      <c r="AI260" s="387">
        <v>95</v>
      </c>
      <c r="AJ260" s="387">
        <v>95</v>
      </c>
      <c r="AK260" s="387">
        <v>99</v>
      </c>
      <c r="AL260" s="386">
        <v>101</v>
      </c>
      <c r="AM260" s="387">
        <v>106</v>
      </c>
      <c r="AN260" s="387">
        <v>135</v>
      </c>
      <c r="AO260" s="392">
        <v>153</v>
      </c>
      <c r="AP260" s="387">
        <v>156</v>
      </c>
      <c r="AQ260" s="387">
        <v>159</v>
      </c>
      <c r="AR260" s="387">
        <v>166</v>
      </c>
      <c r="AS260" s="387">
        <v>180</v>
      </c>
      <c r="AT260" s="386">
        <v>173</v>
      </c>
      <c r="AU260" s="387">
        <v>181</v>
      </c>
      <c r="AV260" s="387">
        <v>184</v>
      </c>
      <c r="AW260" s="392">
        <v>187</v>
      </c>
      <c r="AX260" s="387">
        <v>186</v>
      </c>
      <c r="AY260" s="387">
        <v>180</v>
      </c>
      <c r="AZ260" s="387">
        <v>182</v>
      </c>
      <c r="BA260" s="387">
        <v>132</v>
      </c>
      <c r="BB260" s="386">
        <v>131</v>
      </c>
      <c r="BC260" s="387">
        <v>134</v>
      </c>
      <c r="BD260" s="387">
        <v>139</v>
      </c>
      <c r="BE260" s="392">
        <v>144</v>
      </c>
      <c r="BF260" s="387">
        <v>34</v>
      </c>
      <c r="BG260" s="387">
        <v>46</v>
      </c>
      <c r="BH260" s="387">
        <v>74</v>
      </c>
      <c r="BI260" s="387">
        <v>102</v>
      </c>
      <c r="BJ260" s="386">
        <v>63</v>
      </c>
      <c r="BK260" s="387">
        <v>70</v>
      </c>
      <c r="BL260" s="387">
        <v>72</v>
      </c>
      <c r="BM260" s="392">
        <v>93</v>
      </c>
      <c r="BN260" s="387">
        <v>83</v>
      </c>
      <c r="BO260" s="387">
        <v>85</v>
      </c>
      <c r="BP260" s="387">
        <v>99</v>
      </c>
      <c r="BQ260" s="387">
        <v>113</v>
      </c>
      <c r="BR260" s="386">
        <v>98</v>
      </c>
      <c r="BS260" s="387">
        <v>110</v>
      </c>
      <c r="BT260" s="387">
        <v>126</v>
      </c>
      <c r="BU260" s="392">
        <v>147</v>
      </c>
      <c r="BV260" s="387">
        <v>136</v>
      </c>
      <c r="BW260" s="387">
        <v>140</v>
      </c>
      <c r="BX260" s="387">
        <v>168</v>
      </c>
      <c r="BY260" s="387">
        <v>160</v>
      </c>
      <c r="BZ260" s="386">
        <v>181</v>
      </c>
      <c r="CA260" s="387">
        <v>170</v>
      </c>
      <c r="CB260" s="387">
        <v>180</v>
      </c>
      <c r="CC260" s="392">
        <v>193</v>
      </c>
      <c r="CD260" s="727">
        <v>167</v>
      </c>
      <c r="CE260" s="727">
        <v>176</v>
      </c>
      <c r="CF260" s="727">
        <v>216</v>
      </c>
      <c r="CG260" s="727">
        <v>264</v>
      </c>
      <c r="CH260" s="726">
        <v>177</v>
      </c>
      <c r="CI260" s="727">
        <v>176</v>
      </c>
      <c r="CK260" s="7"/>
      <c r="CL260" s="7"/>
      <c r="CS260" s="1164"/>
      <c r="CW260" s="1164"/>
      <c r="DF260" s="1126"/>
    </row>
    <row r="261" spans="1:110" hidden="1" outlineLevel="1">
      <c r="A261" s="392" t="s">
        <v>78</v>
      </c>
      <c r="B261" s="386">
        <v>10</v>
      </c>
      <c r="C261" s="387">
        <v>15</v>
      </c>
      <c r="D261" s="387">
        <v>17</v>
      </c>
      <c r="E261" s="392">
        <v>36</v>
      </c>
      <c r="F261" s="386">
        <v>15</v>
      </c>
      <c r="G261" s="387">
        <v>17</v>
      </c>
      <c r="H261" s="387">
        <v>18</v>
      </c>
      <c r="I261" s="392">
        <v>16</v>
      </c>
      <c r="J261" s="460">
        <v>16</v>
      </c>
      <c r="K261" s="387">
        <v>18</v>
      </c>
      <c r="L261" s="387">
        <v>16</v>
      </c>
      <c r="M261" s="460">
        <v>16</v>
      </c>
      <c r="N261" s="386">
        <v>19</v>
      </c>
      <c r="O261" s="387">
        <v>22</v>
      </c>
      <c r="P261" s="387">
        <v>20</v>
      </c>
      <c r="Q261" s="392">
        <v>21</v>
      </c>
      <c r="R261" s="387">
        <v>24</v>
      </c>
      <c r="S261" s="387">
        <v>30</v>
      </c>
      <c r="T261" s="387">
        <v>203</v>
      </c>
      <c r="U261" s="387">
        <v>19</v>
      </c>
      <c r="V261" s="386">
        <v>19</v>
      </c>
      <c r="W261" s="387">
        <v>19</v>
      </c>
      <c r="X261" s="387">
        <v>34</v>
      </c>
      <c r="Y261" s="392">
        <v>43</v>
      </c>
      <c r="Z261" s="387">
        <v>36</v>
      </c>
      <c r="AA261" s="387">
        <v>38</v>
      </c>
      <c r="AB261" s="387">
        <v>41</v>
      </c>
      <c r="AC261" s="387">
        <v>41</v>
      </c>
      <c r="AD261" s="386">
        <v>42</v>
      </c>
      <c r="AE261" s="387">
        <v>45</v>
      </c>
      <c r="AF261" s="387">
        <v>87</v>
      </c>
      <c r="AG261" s="392">
        <v>105</v>
      </c>
      <c r="AH261" s="387">
        <v>126</v>
      </c>
      <c r="AI261" s="387">
        <v>95</v>
      </c>
      <c r="AJ261" s="387">
        <v>95</v>
      </c>
      <c r="AK261" s="387">
        <v>99</v>
      </c>
      <c r="AL261" s="386">
        <v>99</v>
      </c>
      <c r="AM261" s="387">
        <v>104</v>
      </c>
      <c r="AN261" s="387">
        <v>132</v>
      </c>
      <c r="AO261" s="392">
        <v>151</v>
      </c>
      <c r="AP261" s="387">
        <v>153</v>
      </c>
      <c r="AQ261" s="387">
        <v>157</v>
      </c>
      <c r="AR261" s="387">
        <v>163</v>
      </c>
      <c r="AS261" s="387">
        <v>178</v>
      </c>
      <c r="AT261" s="386">
        <v>169</v>
      </c>
      <c r="AU261" s="387">
        <v>179</v>
      </c>
      <c r="AV261" s="387">
        <v>181</v>
      </c>
      <c r="AW261" s="392">
        <v>184</v>
      </c>
      <c r="AX261" s="387">
        <v>182</v>
      </c>
      <c r="AY261" s="387">
        <v>175</v>
      </c>
      <c r="AZ261" s="387">
        <v>174</v>
      </c>
      <c r="BA261" s="387">
        <v>119</v>
      </c>
      <c r="BB261" s="386">
        <v>116</v>
      </c>
      <c r="BC261" s="387">
        <v>117</v>
      </c>
      <c r="BD261" s="387">
        <v>117</v>
      </c>
      <c r="BE261" s="392">
        <v>113</v>
      </c>
      <c r="BF261" s="387">
        <v>0</v>
      </c>
      <c r="BG261" s="387">
        <v>0</v>
      </c>
      <c r="BH261" s="387">
        <v>13</v>
      </c>
      <c r="BI261" s="387">
        <v>24</v>
      </c>
      <c r="BJ261" s="386">
        <v>0</v>
      </c>
      <c r="BK261" s="387">
        <v>0</v>
      </c>
      <c r="BL261" s="387">
        <v>0</v>
      </c>
      <c r="BM261" s="392">
        <v>0</v>
      </c>
      <c r="BN261" s="387">
        <v>0</v>
      </c>
      <c r="BO261" s="387">
        <v>0</v>
      </c>
      <c r="BP261" s="387">
        <v>0</v>
      </c>
      <c r="BQ261" s="387">
        <v>0</v>
      </c>
      <c r="BR261" s="386">
        <v>0</v>
      </c>
      <c r="BS261" s="387">
        <v>0</v>
      </c>
      <c r="BT261" s="387"/>
      <c r="BU261" s="392"/>
      <c r="BV261" s="387"/>
      <c r="BW261" s="387"/>
      <c r="BX261" s="387"/>
      <c r="BY261" s="387"/>
      <c r="BZ261" s="386"/>
      <c r="CA261" s="387"/>
      <c r="CB261" s="387"/>
      <c r="CC261" s="392"/>
      <c r="CD261" s="727"/>
      <c r="CE261" s="727"/>
      <c r="CF261" s="727"/>
      <c r="CG261" s="727"/>
      <c r="CH261" s="726"/>
      <c r="CI261" s="727"/>
      <c r="CK261" s="7"/>
      <c r="CL261" s="7"/>
      <c r="CS261" s="1164"/>
      <c r="CW261" s="1164"/>
      <c r="DF261" s="1126"/>
    </row>
    <row r="262" spans="1:110" hidden="1" outlineLevel="1">
      <c r="A262" s="450" t="s">
        <v>79</v>
      </c>
      <c r="B262" s="440"/>
      <c r="C262" s="441"/>
      <c r="D262" s="441"/>
      <c r="E262" s="450"/>
      <c r="F262" s="440"/>
      <c r="G262" s="441"/>
      <c r="H262" s="441"/>
      <c r="I262" s="450"/>
      <c r="J262" s="459"/>
      <c r="K262" s="441"/>
      <c r="L262" s="441"/>
      <c r="M262" s="459"/>
      <c r="N262" s="440"/>
      <c r="O262" s="441"/>
      <c r="P262" s="441"/>
      <c r="Q262" s="450"/>
      <c r="R262" s="441"/>
      <c r="S262" s="441"/>
      <c r="T262" s="441"/>
      <c r="U262" s="441"/>
      <c r="V262" s="440"/>
      <c r="W262" s="441"/>
      <c r="X262" s="441"/>
      <c r="Y262" s="450"/>
      <c r="Z262" s="441"/>
      <c r="AA262" s="441"/>
      <c r="AB262" s="441"/>
      <c r="AC262" s="441"/>
      <c r="AD262" s="440"/>
      <c r="AE262" s="441"/>
      <c r="AF262" s="441"/>
      <c r="AG262" s="450"/>
      <c r="AH262" s="441"/>
      <c r="AI262" s="441"/>
      <c r="AJ262" s="441"/>
      <c r="AK262" s="441"/>
      <c r="AL262" s="440">
        <v>2</v>
      </c>
      <c r="AM262" s="441">
        <v>2</v>
      </c>
      <c r="AN262" s="441">
        <v>3</v>
      </c>
      <c r="AO262" s="450">
        <v>2</v>
      </c>
      <c r="AP262" s="441">
        <v>3</v>
      </c>
      <c r="AQ262" s="441">
        <v>2</v>
      </c>
      <c r="AR262" s="441">
        <v>3</v>
      </c>
      <c r="AS262" s="441">
        <v>2</v>
      </c>
      <c r="AT262" s="440">
        <v>4</v>
      </c>
      <c r="AU262" s="441">
        <v>2</v>
      </c>
      <c r="AV262" s="441">
        <v>3</v>
      </c>
      <c r="AW262" s="450">
        <v>3</v>
      </c>
      <c r="AX262" s="441">
        <v>4</v>
      </c>
      <c r="AY262" s="441">
        <v>5</v>
      </c>
      <c r="AZ262" s="441">
        <v>8</v>
      </c>
      <c r="BA262" s="441">
        <v>13</v>
      </c>
      <c r="BB262" s="440">
        <v>15</v>
      </c>
      <c r="BC262" s="441">
        <v>17</v>
      </c>
      <c r="BD262" s="441">
        <v>22</v>
      </c>
      <c r="BE262" s="450">
        <v>31</v>
      </c>
      <c r="BF262" s="441">
        <v>34</v>
      </c>
      <c r="BG262" s="441">
        <v>46</v>
      </c>
      <c r="BH262" s="441">
        <v>61</v>
      </c>
      <c r="BI262" s="441">
        <v>78</v>
      </c>
      <c r="BJ262" s="440">
        <v>63</v>
      </c>
      <c r="BK262" s="441">
        <v>70</v>
      </c>
      <c r="BL262" s="441">
        <v>72</v>
      </c>
      <c r="BM262" s="450">
        <v>93</v>
      </c>
      <c r="BN262" s="441">
        <v>83</v>
      </c>
      <c r="BO262" s="441">
        <v>85</v>
      </c>
      <c r="BP262" s="441">
        <v>99</v>
      </c>
      <c r="BQ262" s="441">
        <v>113</v>
      </c>
      <c r="BR262" s="440">
        <v>98</v>
      </c>
      <c r="BS262" s="441">
        <v>110</v>
      </c>
      <c r="BT262" s="441">
        <v>126</v>
      </c>
      <c r="BU262" s="450">
        <v>147</v>
      </c>
      <c r="BV262" s="441">
        <v>136</v>
      </c>
      <c r="BW262" s="441">
        <v>140</v>
      </c>
      <c r="BX262" s="441">
        <v>168</v>
      </c>
      <c r="BY262" s="441">
        <v>160</v>
      </c>
      <c r="BZ262" s="440">
        <v>181</v>
      </c>
      <c r="CA262" s="441">
        <v>170</v>
      </c>
      <c r="CB262" s="441">
        <v>180</v>
      </c>
      <c r="CC262" s="450">
        <v>193</v>
      </c>
      <c r="CD262" s="754">
        <v>167</v>
      </c>
      <c r="CE262" s="754">
        <v>176</v>
      </c>
      <c r="CF262" s="754">
        <v>216</v>
      </c>
      <c r="CG262" s="754">
        <v>264</v>
      </c>
      <c r="CH262" s="753">
        <v>177</v>
      </c>
      <c r="CI262" s="754">
        <v>176</v>
      </c>
      <c r="CK262" s="7"/>
      <c r="CL262" s="7"/>
      <c r="CS262" s="1164"/>
      <c r="CW262" s="1164"/>
      <c r="DF262" s="1126"/>
    </row>
    <row r="263" spans="1:110" hidden="1" outlineLevel="1">
      <c r="A263" s="392" t="s">
        <v>80</v>
      </c>
      <c r="B263" s="430">
        <v>0.1089058524173028</v>
      </c>
      <c r="C263" s="431">
        <v>0.1124880838894185</v>
      </c>
      <c r="D263" s="431">
        <v>9.930961232076474E-2</v>
      </c>
      <c r="E263" s="432">
        <v>6.1148396718866516E-2</v>
      </c>
      <c r="F263" s="430">
        <v>7.4147166619678601E-2</v>
      </c>
      <c r="G263" s="431">
        <v>6.7003792667509485E-2</v>
      </c>
      <c r="H263" s="431">
        <v>7.0155261644623351E-2</v>
      </c>
      <c r="I263" s="432">
        <v>8.6172839506172841E-2</v>
      </c>
      <c r="J263" s="431">
        <v>9.2853416797078772E-2</v>
      </c>
      <c r="K263" s="431">
        <v>8.8613861386138609E-2</v>
      </c>
      <c r="L263" s="431">
        <v>7.0482246952835184E-2</v>
      </c>
      <c r="M263" s="431">
        <v>5.9187887130075709E-2</v>
      </c>
      <c r="N263" s="430">
        <v>7.3728418105459631E-2</v>
      </c>
      <c r="O263" s="431">
        <v>7.6227390180878554E-2</v>
      </c>
      <c r="P263" s="431">
        <v>5.496645747673664E-2</v>
      </c>
      <c r="Q263" s="432">
        <v>7.15219421101774E-2</v>
      </c>
      <c r="R263" s="431">
        <v>8.7181611099606537E-2</v>
      </c>
      <c r="S263" s="431">
        <v>9.6873793901968347E-2</v>
      </c>
      <c r="T263" s="431">
        <v>0.12541126378943293</v>
      </c>
      <c r="U263" s="431">
        <v>0.10373082287308229</v>
      </c>
      <c r="V263" s="430">
        <v>0.11211798152096659</v>
      </c>
      <c r="W263" s="431">
        <v>0.11569565934972768</v>
      </c>
      <c r="X263" s="431">
        <v>0.10733070348454964</v>
      </c>
      <c r="Y263" s="432">
        <v>0.11895855154870567</v>
      </c>
      <c r="Z263" s="431">
        <v>0.13341067285382829</v>
      </c>
      <c r="AA263" s="431">
        <v>0.11987381703470032</v>
      </c>
      <c r="AB263" s="431">
        <v>0.1132424701329295</v>
      </c>
      <c r="AC263" s="431">
        <v>0.12477954144620811</v>
      </c>
      <c r="AD263" s="430">
        <v>0.12332188573212613</v>
      </c>
      <c r="AE263" s="431">
        <v>0.13580916237462726</v>
      </c>
      <c r="AF263" s="431">
        <v>0.13858591043243937</v>
      </c>
      <c r="AG263" s="432">
        <v>0.14429331756357186</v>
      </c>
      <c r="AH263" s="431">
        <v>0.14417858904785397</v>
      </c>
      <c r="AI263" s="431">
        <v>0.13911940986629784</v>
      </c>
      <c r="AJ263" s="431">
        <v>0.14313894710886452</v>
      </c>
      <c r="AK263" s="431">
        <v>0.13827020915771623</v>
      </c>
      <c r="AL263" s="430">
        <v>0.1065668945942459</v>
      </c>
      <c r="AM263" s="431">
        <v>0.13551456085392738</v>
      </c>
      <c r="AN263" s="431">
        <v>0.1515442983862349</v>
      </c>
      <c r="AO263" s="432">
        <v>0.14780622442181404</v>
      </c>
      <c r="AP263" s="431">
        <v>0.14110487781686792</v>
      </c>
      <c r="AQ263" s="431">
        <v>0.14946368911552663</v>
      </c>
      <c r="AR263" s="431">
        <v>0.15820262823230183</v>
      </c>
      <c r="AS263" s="431">
        <v>0.1559847363912468</v>
      </c>
      <c r="AT263" s="430">
        <v>0.13519543839352119</v>
      </c>
      <c r="AU263" s="431">
        <v>0.14541925465838509</v>
      </c>
      <c r="AV263" s="431">
        <v>0.13886971857986349</v>
      </c>
      <c r="AW263" s="432">
        <v>0.11702370968971564</v>
      </c>
      <c r="AX263" s="431">
        <v>0.11620111731843576</v>
      </c>
      <c r="AY263" s="431">
        <v>0.12259396943411813</v>
      </c>
      <c r="AZ263" s="431">
        <v>0.13366461719868608</v>
      </c>
      <c r="BA263" s="431">
        <v>0.12703991965854883</v>
      </c>
      <c r="BB263" s="430">
        <v>0.11567307692307692</v>
      </c>
      <c r="BC263" s="431">
        <v>0.12917115177610333</v>
      </c>
      <c r="BD263" s="431">
        <v>0.13864459389549921</v>
      </c>
      <c r="BE263" s="432">
        <v>0.14006798570556961</v>
      </c>
      <c r="BF263" s="431"/>
      <c r="BG263" s="431"/>
      <c r="BH263" s="431"/>
      <c r="BI263" s="431"/>
      <c r="BJ263" s="430">
        <v>0.15615982241953386</v>
      </c>
      <c r="BK263" s="431">
        <v>0.16481639624252775</v>
      </c>
      <c r="BL263" s="431">
        <v>0.17359940041221661</v>
      </c>
      <c r="BM263" s="432">
        <v>0.18686362877649809</v>
      </c>
      <c r="BN263" s="431">
        <v>0.18237361901573484</v>
      </c>
      <c r="BO263" s="431">
        <v>0.19463195114111217</v>
      </c>
      <c r="BP263" s="431">
        <v>0.19181687669484768</v>
      </c>
      <c r="BQ263" s="431">
        <v>0.18973641584450007</v>
      </c>
      <c r="BR263" s="430">
        <v>0.19708737864077669</v>
      </c>
      <c r="BS263" s="431">
        <v>0.19687206756334064</v>
      </c>
      <c r="BT263" s="431">
        <v>0.19797942912786806</v>
      </c>
      <c r="BU263" s="432">
        <v>0.19989743005299448</v>
      </c>
      <c r="BV263" s="431">
        <v>0.19764046256278472</v>
      </c>
      <c r="BW263" s="431">
        <v>0.19963990679940691</v>
      </c>
      <c r="BX263" s="431">
        <v>0.20650759219088938</v>
      </c>
      <c r="BY263" s="431">
        <v>0.17475039278293042</v>
      </c>
      <c r="BZ263" s="430">
        <v>0.14194365687398203</v>
      </c>
      <c r="CA263" s="431">
        <v>0.13840916125038688</v>
      </c>
      <c r="CB263" s="431">
        <v>0.17112937433722164</v>
      </c>
      <c r="CC263" s="432">
        <v>0.16578848325178774</v>
      </c>
      <c r="CD263" s="748">
        <v>0.18260244428468728</v>
      </c>
      <c r="CE263" s="748">
        <v>0.21084337349397592</v>
      </c>
      <c r="CF263" s="748">
        <v>0.22532829848390915</v>
      </c>
      <c r="CG263" s="748">
        <v>0.2201432915829081</v>
      </c>
      <c r="CH263" s="747">
        <v>0.22850244196894035</v>
      </c>
      <c r="CI263" s="748">
        <v>0.2181845521527743</v>
      </c>
      <c r="CK263" s="7"/>
      <c r="CL263" s="7"/>
      <c r="CS263" s="1171"/>
      <c r="CW263" s="1171"/>
      <c r="DF263" s="1126"/>
    </row>
    <row r="264" spans="1:110" hidden="1" outlineLevel="1">
      <c r="A264" s="392" t="s">
        <v>81</v>
      </c>
      <c r="B264" s="430">
        <v>0.13206106870229006</v>
      </c>
      <c r="C264" s="431">
        <v>0.13512869399428026</v>
      </c>
      <c r="D264" s="431">
        <v>0.1250663834306957</v>
      </c>
      <c r="E264" s="432">
        <v>8.1282624906785977E-2</v>
      </c>
      <c r="F264" s="430">
        <v>0.10234000563856781</v>
      </c>
      <c r="G264" s="431">
        <v>9.2035398230088494E-2</v>
      </c>
      <c r="H264" s="431">
        <v>9.8044853364002302E-2</v>
      </c>
      <c r="I264" s="432">
        <v>0.11580246913580247</v>
      </c>
      <c r="J264" s="431">
        <v>0.12154407929055816</v>
      </c>
      <c r="K264" s="431">
        <v>0.11782178217821782</v>
      </c>
      <c r="L264" s="431">
        <v>9.9364069952305248E-2</v>
      </c>
      <c r="M264" s="431">
        <v>8.7634778618949305E-2</v>
      </c>
      <c r="N264" s="430">
        <v>0.10452636490900606</v>
      </c>
      <c r="O264" s="431">
        <v>0.10508182601205857</v>
      </c>
      <c r="P264" s="431">
        <v>8.5695736853494908E-2</v>
      </c>
      <c r="Q264" s="432">
        <v>0.10196078431372549</v>
      </c>
      <c r="R264" s="431">
        <v>0.11700144957548146</v>
      </c>
      <c r="S264" s="431">
        <v>0.12427634118101119</v>
      </c>
      <c r="T264" s="431">
        <v>0.15347396942132766</v>
      </c>
      <c r="U264" s="431">
        <v>0.13511157601115761</v>
      </c>
      <c r="V264" s="430">
        <v>0.13770433546552949</v>
      </c>
      <c r="W264" s="431">
        <v>0.14028717610166694</v>
      </c>
      <c r="X264" s="431">
        <v>0.13231426692965154</v>
      </c>
      <c r="Y264" s="432">
        <v>0.1417028280712255</v>
      </c>
      <c r="Z264" s="431">
        <v>0.15959562479284056</v>
      </c>
      <c r="AA264" s="431">
        <v>0.14369085173501578</v>
      </c>
      <c r="AB264" s="431">
        <v>0.13797745246508497</v>
      </c>
      <c r="AC264" s="431">
        <v>0.14814814814814814</v>
      </c>
      <c r="AD264" s="430">
        <v>0.15844520761785827</v>
      </c>
      <c r="AE264" s="431">
        <v>0.16481431282190295</v>
      </c>
      <c r="AF264" s="431">
        <v>0.17952008212498397</v>
      </c>
      <c r="AG264" s="432">
        <v>0.1920756948551153</v>
      </c>
      <c r="AH264" s="431">
        <v>0.18783917118894919</v>
      </c>
      <c r="AI264" s="431">
        <v>0.17819271553711388</v>
      </c>
      <c r="AJ264" s="431">
        <v>0.18764640611515226</v>
      </c>
      <c r="AK264" s="431">
        <v>0.18281514980214811</v>
      </c>
      <c r="AL264" s="430">
        <v>0.15468971745581214</v>
      </c>
      <c r="AM264" s="431">
        <v>0.18053138415129366</v>
      </c>
      <c r="AN264" s="431">
        <v>0.21662926151544298</v>
      </c>
      <c r="AO264" s="432">
        <v>0.21928238317312268</v>
      </c>
      <c r="AP264" s="431">
        <v>0.20899496054007796</v>
      </c>
      <c r="AQ264" s="431">
        <v>0.21830490592579568</v>
      </c>
      <c r="AR264" s="431">
        <v>0.23518440016956338</v>
      </c>
      <c r="AS264" s="431">
        <v>0.22731874464605561</v>
      </c>
      <c r="AT264" s="430">
        <v>0.20841252789025699</v>
      </c>
      <c r="AU264" s="431">
        <v>0.21824534161490683</v>
      </c>
      <c r="AV264" s="431">
        <v>0.21325051759834368</v>
      </c>
      <c r="AW264" s="432">
        <v>0.19608142105664406</v>
      </c>
      <c r="AX264" s="431">
        <v>0.19106145251396647</v>
      </c>
      <c r="AY264" s="431">
        <v>0.19132589838909542</v>
      </c>
      <c r="AZ264" s="431">
        <v>0.20138128526909796</v>
      </c>
      <c r="BA264" s="431">
        <v>0.19139676960415097</v>
      </c>
      <c r="BB264" s="430">
        <v>0.18355769230769231</v>
      </c>
      <c r="BC264" s="431">
        <v>0.19097595981341944</v>
      </c>
      <c r="BD264" s="431">
        <v>0.20037937575444043</v>
      </c>
      <c r="BE264" s="432">
        <v>0.19707138499084809</v>
      </c>
      <c r="BF264" s="431"/>
      <c r="BG264" s="431"/>
      <c r="BH264" s="431"/>
      <c r="BI264" s="431"/>
      <c r="BJ264" s="430">
        <v>0.18357380688124306</v>
      </c>
      <c r="BK264" s="431">
        <v>0.18967643988993263</v>
      </c>
      <c r="BL264" s="431">
        <v>0.20207982012366499</v>
      </c>
      <c r="BM264" s="432">
        <v>0.21240193623768988</v>
      </c>
      <c r="BN264" s="431">
        <v>0.20798459993304319</v>
      </c>
      <c r="BO264" s="431">
        <v>0.21970427515268404</v>
      </c>
      <c r="BP264" s="431">
        <v>0.21662147072898388</v>
      </c>
      <c r="BQ264" s="431">
        <v>0.21388602562214695</v>
      </c>
      <c r="BR264" s="430">
        <v>0.22068707991038089</v>
      </c>
      <c r="BS264" s="431">
        <v>0.21770409759149204</v>
      </c>
      <c r="BT264" s="431">
        <v>0.2173939504594973</v>
      </c>
      <c r="BU264" s="432">
        <v>0.21989856971907232</v>
      </c>
      <c r="BV264" s="431">
        <v>0.21708912510220768</v>
      </c>
      <c r="BW264" s="431">
        <v>0.21817411565346326</v>
      </c>
      <c r="BX264" s="431">
        <v>0.22581344902386116</v>
      </c>
      <c r="BY264" s="431">
        <v>0.19689828189143987</v>
      </c>
      <c r="BZ264" s="430">
        <v>0.16818483440912108</v>
      </c>
      <c r="CA264" s="431">
        <v>0.16273599504797276</v>
      </c>
      <c r="CB264" s="431">
        <v>0.20300901378579003</v>
      </c>
      <c r="CC264" s="432">
        <v>0.19320035127336596</v>
      </c>
      <c r="CD264" s="748">
        <v>0.20920201294033069</v>
      </c>
      <c r="CE264" s="748">
        <v>0.23637406769936892</v>
      </c>
      <c r="CF264" s="748">
        <v>0.24916868624246183</v>
      </c>
      <c r="CG264" s="748">
        <v>0.24076078552651925</v>
      </c>
      <c r="CH264" s="747">
        <v>0.25094660593755147</v>
      </c>
      <c r="CI264" s="748">
        <v>0.23888526890882664</v>
      </c>
      <c r="CK264" s="7"/>
      <c r="CL264" s="7"/>
      <c r="CS264" s="1171"/>
      <c r="CW264" s="1171"/>
      <c r="DF264" s="1126"/>
    </row>
    <row r="265" spans="1:110" hidden="1" outlineLevel="1">
      <c r="A265" s="392" t="s">
        <v>82</v>
      </c>
      <c r="B265" s="430">
        <v>0.13206106870229006</v>
      </c>
      <c r="C265" s="431">
        <v>0.13512869399428026</v>
      </c>
      <c r="D265" s="431">
        <v>0.1250663834306957</v>
      </c>
      <c r="E265" s="432">
        <v>0.12950534427044494</v>
      </c>
      <c r="F265" s="430">
        <v>0.12066535100084579</v>
      </c>
      <c r="G265" s="431">
        <v>0.11605562579013906</v>
      </c>
      <c r="H265" s="431">
        <v>9.976998274870616E-2</v>
      </c>
      <c r="I265" s="432">
        <v>0.12172839506172839</v>
      </c>
      <c r="J265" s="431">
        <v>0.12154407929055816</v>
      </c>
      <c r="K265" s="431">
        <v>0.11782178217821782</v>
      </c>
      <c r="L265" s="431">
        <v>9.9364069952305248E-2</v>
      </c>
      <c r="M265" s="431">
        <v>0.11057582014223445</v>
      </c>
      <c r="N265" s="430">
        <v>0.10452636490900606</v>
      </c>
      <c r="O265" s="431">
        <v>0.10508182601205857</v>
      </c>
      <c r="P265" s="431">
        <v>8.5695736853494908E-2</v>
      </c>
      <c r="Q265" s="432">
        <v>0.12063492063492064</v>
      </c>
      <c r="R265" s="431">
        <v>0.11700144957548146</v>
      </c>
      <c r="S265" s="431">
        <v>0.12427634118101119</v>
      </c>
      <c r="T265" s="431">
        <v>0.15347396942132766</v>
      </c>
      <c r="U265" s="431">
        <v>0.13511157601115761</v>
      </c>
      <c r="V265" s="430">
        <v>0.13770433546552949</v>
      </c>
      <c r="W265" s="431">
        <v>0.14028717610166694</v>
      </c>
      <c r="X265" s="431">
        <v>0.13231426692965154</v>
      </c>
      <c r="Y265" s="432">
        <v>0.1417028280712255</v>
      </c>
      <c r="Z265" s="431">
        <v>0.15959562479284056</v>
      </c>
      <c r="AA265" s="431">
        <v>0.14369085173501578</v>
      </c>
      <c r="AB265" s="431">
        <v>0.13797745246508497</v>
      </c>
      <c r="AC265" s="431">
        <v>0.14814814814814814</v>
      </c>
      <c r="AD265" s="430">
        <v>0.15844520761785827</v>
      </c>
      <c r="AE265" s="431">
        <v>0.16481431282190295</v>
      </c>
      <c r="AF265" s="431">
        <v>0.17952008212498397</v>
      </c>
      <c r="AG265" s="432">
        <v>0.1920756948551153</v>
      </c>
      <c r="AH265" s="431">
        <v>0.18783917118894919</v>
      </c>
      <c r="AI265" s="431">
        <v>0.17819271553711388</v>
      </c>
      <c r="AJ265" s="431">
        <v>0.18764640611515226</v>
      </c>
      <c r="AK265" s="431">
        <v>0.18281514980214811</v>
      </c>
      <c r="AL265" s="430">
        <v>0.15468971745581214</v>
      </c>
      <c r="AM265" s="431">
        <v>0.18053138415129366</v>
      </c>
      <c r="AN265" s="431">
        <v>0.2077588970823982</v>
      </c>
      <c r="AO265" s="432">
        <v>0.21928238317312268</v>
      </c>
      <c r="AP265" s="431">
        <v>0.20899496054007796</v>
      </c>
      <c r="AQ265" s="431">
        <v>0.21830490592579568</v>
      </c>
      <c r="AR265" s="431">
        <v>0.23569309029249683</v>
      </c>
      <c r="AS265" s="431">
        <v>0.22887625574332218</v>
      </c>
      <c r="AT265" s="430">
        <v>0.21337079580199983</v>
      </c>
      <c r="AU265" s="431">
        <v>0.21824534161490683</v>
      </c>
      <c r="AV265" s="431">
        <v>0.21325051759834368</v>
      </c>
      <c r="AW265" s="432">
        <v>0.21132880994129755</v>
      </c>
      <c r="AX265" s="431">
        <v>0.18255264288783843</v>
      </c>
      <c r="AY265" s="431">
        <v>0.18364312267657992</v>
      </c>
      <c r="AZ265" s="431">
        <v>0.19220079171228838</v>
      </c>
      <c r="BA265" s="431">
        <v>0.18403213658046699</v>
      </c>
      <c r="BB265" s="430">
        <v>0.18038461538461539</v>
      </c>
      <c r="BC265" s="431">
        <v>0.18846429852888411</v>
      </c>
      <c r="BD265" s="431">
        <v>0.19770650112088292</v>
      </c>
      <c r="BE265" s="432">
        <v>0.19837880240564804</v>
      </c>
      <c r="BF265" s="431"/>
      <c r="BG265" s="431"/>
      <c r="BH265" s="431"/>
      <c r="BI265" s="431"/>
      <c r="BJ265" s="430">
        <v>0.18357380688124306</v>
      </c>
      <c r="BK265" s="431">
        <v>0.18967643988993263</v>
      </c>
      <c r="BL265" s="431">
        <v>0.20207982012366499</v>
      </c>
      <c r="BM265" s="432">
        <v>0.21240193623768988</v>
      </c>
      <c r="BN265" s="431">
        <v>0.20798459993304319</v>
      </c>
      <c r="BO265" s="431">
        <v>0.21970427515268404</v>
      </c>
      <c r="BP265" s="431">
        <v>0.21662147072898388</v>
      </c>
      <c r="BQ265" s="431">
        <v>0.21999705492563687</v>
      </c>
      <c r="BR265" s="430">
        <v>0.22068707991038089</v>
      </c>
      <c r="BS265" s="431">
        <v>0.21770409759149204</v>
      </c>
      <c r="BT265" s="431">
        <v>0.21435092203761183</v>
      </c>
      <c r="BU265" s="432">
        <v>0.22160806883583109</v>
      </c>
      <c r="BV265" s="431">
        <v>0.21656348557411517</v>
      </c>
      <c r="BW265" s="431">
        <v>0.22045117559839017</v>
      </c>
      <c r="BX265" s="431">
        <v>0.22581344902386116</v>
      </c>
      <c r="BY265" s="431">
        <v>0.20997415234909533</v>
      </c>
      <c r="BZ265" s="430">
        <v>0.18205948000241298</v>
      </c>
      <c r="CA265" s="431">
        <v>0.17876818322500773</v>
      </c>
      <c r="CB265" s="431">
        <v>0.20300901378579003</v>
      </c>
      <c r="CC265" s="432">
        <v>0.19821854221553131</v>
      </c>
      <c r="CD265" s="748">
        <v>0.20920201294033069</v>
      </c>
      <c r="CE265" s="748">
        <v>0.23637406769936892</v>
      </c>
      <c r="CF265" s="748">
        <v>0.25480471171729696</v>
      </c>
      <c r="CG265" s="748">
        <v>0.24076078552651925</v>
      </c>
      <c r="CH265" s="747">
        <v>0.25094660593755147</v>
      </c>
      <c r="CI265" s="748">
        <v>0.23888526890882664</v>
      </c>
      <c r="CK265" s="7"/>
      <c r="CL265" s="7"/>
      <c r="CS265" s="1171"/>
      <c r="CW265" s="1171"/>
      <c r="DF265" s="1126"/>
    </row>
    <row r="266" spans="1:110" hidden="1" outlineLevel="1">
      <c r="A266" s="392"/>
      <c r="B266" s="430"/>
      <c r="C266" s="431"/>
      <c r="D266" s="431"/>
      <c r="E266" s="432"/>
      <c r="F266" s="430"/>
      <c r="G266" s="431"/>
      <c r="H266" s="431"/>
      <c r="I266" s="432"/>
      <c r="J266" s="431"/>
      <c r="K266" s="431"/>
      <c r="L266" s="431"/>
      <c r="M266" s="431"/>
      <c r="N266" s="430"/>
      <c r="O266" s="431"/>
      <c r="P266" s="431"/>
      <c r="Q266" s="432"/>
      <c r="R266" s="431"/>
      <c r="S266" s="431"/>
      <c r="T266" s="431"/>
      <c r="U266" s="431"/>
      <c r="V266" s="430"/>
      <c r="W266" s="431"/>
      <c r="X266" s="431"/>
      <c r="Y266" s="432"/>
      <c r="Z266" s="431"/>
      <c r="AA266" s="431"/>
      <c r="AB266" s="431"/>
      <c r="AC266" s="431"/>
      <c r="AD266" s="430"/>
      <c r="AE266" s="431"/>
      <c r="AF266" s="431"/>
      <c r="AG266" s="432"/>
      <c r="AH266" s="431"/>
      <c r="AI266" s="431"/>
      <c r="AJ266" s="431"/>
      <c r="AK266" s="431"/>
      <c r="AL266" s="430"/>
      <c r="AM266" s="431"/>
      <c r="AN266" s="431"/>
      <c r="AO266" s="432"/>
      <c r="AP266" s="431"/>
      <c r="AQ266" s="431"/>
      <c r="AR266" s="431"/>
      <c r="AS266" s="431"/>
      <c r="AT266" s="430"/>
      <c r="AU266" s="431"/>
      <c r="AV266" s="431"/>
      <c r="AW266" s="432"/>
      <c r="AX266" s="431"/>
      <c r="AY266" s="431"/>
      <c r="AZ266" s="431"/>
      <c r="BA266" s="431"/>
      <c r="BB266" s="430"/>
      <c r="BC266" s="431"/>
      <c r="BD266" s="431"/>
      <c r="BE266" s="432"/>
      <c r="BF266" s="431"/>
      <c r="BG266" s="431"/>
      <c r="BH266" s="431"/>
      <c r="BI266" s="431"/>
      <c r="BJ266" s="430"/>
      <c r="BK266" s="431"/>
      <c r="BL266" s="431"/>
      <c r="BM266" s="432"/>
      <c r="BN266" s="431"/>
      <c r="BO266" s="431"/>
      <c r="BP266" s="431"/>
      <c r="BQ266" s="431"/>
      <c r="BR266" s="430"/>
      <c r="BS266" s="431"/>
      <c r="BT266" s="431"/>
      <c r="BU266" s="432"/>
      <c r="BV266" s="431"/>
      <c r="BW266" s="431"/>
      <c r="BX266" s="431"/>
      <c r="BY266" s="431"/>
      <c r="BZ266" s="430"/>
      <c r="CA266" s="431"/>
      <c r="CB266" s="431"/>
      <c r="CC266" s="432"/>
      <c r="CD266" s="748"/>
      <c r="CE266" s="748"/>
      <c r="CF266" s="748"/>
      <c r="CG266" s="748"/>
      <c r="CH266" s="747"/>
      <c r="CI266" s="748"/>
      <c r="CK266" s="7"/>
      <c r="CL266" s="7"/>
      <c r="CS266" s="1171"/>
      <c r="CW266" s="1171"/>
      <c r="DF266" s="1126"/>
    </row>
    <row r="267" spans="1:110" hidden="1" outlineLevel="1">
      <c r="A267" s="439" t="s">
        <v>83</v>
      </c>
      <c r="B267" s="440"/>
      <c r="C267" s="441"/>
      <c r="D267" s="383"/>
      <c r="E267" s="384"/>
      <c r="F267" s="461"/>
      <c r="G267" s="462"/>
      <c r="H267" s="462"/>
      <c r="I267" s="439"/>
      <c r="J267" s="383"/>
      <c r="K267" s="462"/>
      <c r="L267" s="462"/>
      <c r="M267" s="383"/>
      <c r="N267" s="461"/>
      <c r="O267" s="462"/>
      <c r="P267" s="462"/>
      <c r="Q267" s="439"/>
      <c r="R267" s="441"/>
      <c r="S267" s="441"/>
      <c r="T267" s="441"/>
      <c r="U267" s="441"/>
      <c r="V267" s="461"/>
      <c r="W267" s="462"/>
      <c r="X267" s="462"/>
      <c r="Y267" s="439"/>
      <c r="Z267" s="441"/>
      <c r="AA267" s="441"/>
      <c r="AB267" s="441"/>
      <c r="AC267" s="441"/>
      <c r="AD267" s="461"/>
      <c r="AE267" s="462"/>
      <c r="AF267" s="462"/>
      <c r="AG267" s="439"/>
      <c r="AH267" s="441"/>
      <c r="AI267" s="441"/>
      <c r="AJ267" s="441"/>
      <c r="AK267" s="441"/>
      <c r="AL267" s="461"/>
      <c r="AM267" s="462"/>
      <c r="AN267" s="462"/>
      <c r="AO267" s="439"/>
      <c r="AP267" s="441"/>
      <c r="AQ267" s="441"/>
      <c r="AR267" s="441"/>
      <c r="AS267" s="441"/>
      <c r="AT267" s="461"/>
      <c r="AU267" s="462"/>
      <c r="AV267" s="462"/>
      <c r="AW267" s="439"/>
      <c r="AX267" s="462"/>
      <c r="AY267" s="462"/>
      <c r="AZ267" s="462"/>
      <c r="BA267" s="462"/>
      <c r="BB267" s="461"/>
      <c r="BC267" s="462"/>
      <c r="BD267" s="462"/>
      <c r="BE267" s="439"/>
      <c r="BF267" s="462"/>
      <c r="BG267" s="462"/>
      <c r="BH267" s="462"/>
      <c r="BI267" s="462"/>
      <c r="BJ267" s="461"/>
      <c r="BK267" s="462"/>
      <c r="BL267" s="462"/>
      <c r="BM267" s="439"/>
      <c r="BN267" s="462"/>
      <c r="BO267" s="462"/>
      <c r="BP267" s="462"/>
      <c r="BQ267" s="462"/>
      <c r="BR267" s="461"/>
      <c r="BS267" s="462"/>
      <c r="BT267" s="462"/>
      <c r="BU267" s="439"/>
      <c r="BV267" s="462"/>
      <c r="BW267" s="462"/>
      <c r="BX267" s="462"/>
      <c r="BY267" s="462"/>
      <c r="BZ267" s="461"/>
      <c r="CA267" s="462"/>
      <c r="CB267" s="462"/>
      <c r="CC267" s="439"/>
      <c r="CD267" s="752"/>
      <c r="CE267" s="752"/>
      <c r="CF267" s="752"/>
      <c r="CG267" s="752"/>
      <c r="CH267" s="766"/>
      <c r="CI267" s="752"/>
      <c r="CK267" s="7"/>
      <c r="CL267" s="7"/>
      <c r="CS267" s="184"/>
      <c r="CW267" s="184"/>
      <c r="DF267" s="1126"/>
    </row>
    <row r="268" spans="1:110" hidden="1" outlineLevel="1">
      <c r="A268" s="392" t="s">
        <v>37</v>
      </c>
      <c r="B268" s="394">
        <v>2139</v>
      </c>
      <c r="C268" s="395">
        <v>1917</v>
      </c>
      <c r="D268" s="395">
        <v>1759</v>
      </c>
      <c r="E268" s="396">
        <v>1734</v>
      </c>
      <c r="F268" s="397">
        <v>2010</v>
      </c>
      <c r="G268" s="398">
        <v>1932</v>
      </c>
      <c r="H268" s="398">
        <v>1800</v>
      </c>
      <c r="I268" s="399">
        <v>1717</v>
      </c>
      <c r="J268" s="395">
        <v>1982</v>
      </c>
      <c r="K268" s="398">
        <v>1839</v>
      </c>
      <c r="L268" s="398">
        <v>1659</v>
      </c>
      <c r="M268" s="395">
        <v>1767</v>
      </c>
      <c r="N268" s="397">
        <v>2210</v>
      </c>
      <c r="O268" s="398">
        <v>2160</v>
      </c>
      <c r="P268" s="398">
        <v>2188</v>
      </c>
      <c r="Q268" s="399">
        <v>2267</v>
      </c>
      <c r="R268" s="398">
        <v>2489</v>
      </c>
      <c r="S268" s="398">
        <v>2486</v>
      </c>
      <c r="T268" s="398">
        <v>2531</v>
      </c>
      <c r="U268" s="398">
        <v>2611</v>
      </c>
      <c r="V268" s="397">
        <v>3120</v>
      </c>
      <c r="W268" s="398">
        <v>3149</v>
      </c>
      <c r="X268" s="398">
        <v>2836</v>
      </c>
      <c r="Y268" s="399">
        <v>2582</v>
      </c>
      <c r="Z268" s="398">
        <v>3065</v>
      </c>
      <c r="AA268" s="398">
        <v>2772</v>
      </c>
      <c r="AB268" s="398">
        <v>2630</v>
      </c>
      <c r="AC268" s="398">
        <v>2545</v>
      </c>
      <c r="AD268" s="397">
        <v>3306</v>
      </c>
      <c r="AE268" s="398">
        <v>3434</v>
      </c>
      <c r="AF268" s="398">
        <v>3260</v>
      </c>
      <c r="AG268" s="399">
        <v>3120</v>
      </c>
      <c r="AH268" s="398">
        <v>3484</v>
      </c>
      <c r="AI268" s="398">
        <v>3384</v>
      </c>
      <c r="AJ268" s="398">
        <v>3219</v>
      </c>
      <c r="AK268" s="398">
        <v>3074</v>
      </c>
      <c r="AL268" s="397">
        <v>3171</v>
      </c>
      <c r="AM268" s="398">
        <v>3433</v>
      </c>
      <c r="AN268" s="398">
        <v>3154</v>
      </c>
      <c r="AO268" s="399">
        <v>3207</v>
      </c>
      <c r="AP268" s="398">
        <v>3741</v>
      </c>
      <c r="AQ268" s="398">
        <v>3879</v>
      </c>
      <c r="AR268" s="398">
        <v>3693</v>
      </c>
      <c r="AS268" s="398">
        <v>3785</v>
      </c>
      <c r="AT268" s="397">
        <v>4216</v>
      </c>
      <c r="AU268" s="398">
        <v>4260</v>
      </c>
      <c r="AV268" s="398">
        <v>4249</v>
      </c>
      <c r="AW268" s="399">
        <v>3908</v>
      </c>
      <c r="AX268" s="398">
        <v>4242</v>
      </c>
      <c r="AY268" s="398">
        <v>4300</v>
      </c>
      <c r="AZ268" s="398">
        <v>3863</v>
      </c>
      <c r="BA268" s="398">
        <v>3929</v>
      </c>
      <c r="BB268" s="397">
        <v>4048</v>
      </c>
      <c r="BC268" s="398">
        <v>4105</v>
      </c>
      <c r="BD268" s="398">
        <v>4292</v>
      </c>
      <c r="BE268" s="399">
        <v>4035</v>
      </c>
      <c r="BF268" s="398">
        <v>4615</v>
      </c>
      <c r="BG268" s="398">
        <v>4776</v>
      </c>
      <c r="BH268" s="398">
        <v>4565</v>
      </c>
      <c r="BI268" s="398">
        <v>4381</v>
      </c>
      <c r="BJ268" s="397">
        <v>4894</v>
      </c>
      <c r="BK268" s="398">
        <v>5434</v>
      </c>
      <c r="BL268" s="398">
        <v>5706</v>
      </c>
      <c r="BM268" s="399">
        <v>5736</v>
      </c>
      <c r="BN268" s="398">
        <v>7091</v>
      </c>
      <c r="BO268" s="398">
        <v>6891</v>
      </c>
      <c r="BP268" s="398">
        <v>7412</v>
      </c>
      <c r="BQ268" s="398">
        <v>7097</v>
      </c>
      <c r="BR268" s="397">
        <v>8325</v>
      </c>
      <c r="BS268" s="398">
        <v>9058</v>
      </c>
      <c r="BT268" s="398">
        <v>8984</v>
      </c>
      <c r="BU268" s="399">
        <v>8638</v>
      </c>
      <c r="BV268" s="398">
        <v>9382</v>
      </c>
      <c r="BW268" s="398">
        <v>9522</v>
      </c>
      <c r="BX268" s="398">
        <v>9305</v>
      </c>
      <c r="BY268" s="398">
        <v>8302</v>
      </c>
      <c r="BZ268" s="397">
        <v>7703</v>
      </c>
      <c r="CA268" s="398">
        <v>7341</v>
      </c>
      <c r="CB268" s="398">
        <v>7405</v>
      </c>
      <c r="CC268" s="399">
        <v>7231</v>
      </c>
      <c r="CD268" s="732">
        <v>7968</v>
      </c>
      <c r="CE268" s="732">
        <v>9359</v>
      </c>
      <c r="CF268" s="732">
        <v>9412</v>
      </c>
      <c r="CG268" s="732">
        <v>8681</v>
      </c>
      <c r="CH268" s="731">
        <v>9877</v>
      </c>
      <c r="CI268" s="732">
        <v>10582</v>
      </c>
      <c r="CK268" s="7"/>
      <c r="CL268" s="7"/>
      <c r="CS268" s="1165"/>
      <c r="CW268" s="1165"/>
      <c r="DF268" s="1126"/>
    </row>
    <row r="269" spans="1:110" hidden="1" outlineLevel="1">
      <c r="A269" s="392" t="s">
        <v>87</v>
      </c>
      <c r="B269" s="394">
        <v>1434</v>
      </c>
      <c r="C269" s="395">
        <v>1310</v>
      </c>
      <c r="D269" s="395">
        <v>1053</v>
      </c>
      <c r="E269" s="396">
        <v>1148</v>
      </c>
      <c r="F269" s="397">
        <v>1235</v>
      </c>
      <c r="G269" s="398">
        <v>1315</v>
      </c>
      <c r="H269" s="398">
        <v>934</v>
      </c>
      <c r="I269" s="399">
        <v>1039</v>
      </c>
      <c r="J269" s="395">
        <v>1281</v>
      </c>
      <c r="K269" s="398">
        <v>1257</v>
      </c>
      <c r="L269" s="398">
        <v>776</v>
      </c>
      <c r="M269" s="395">
        <v>991</v>
      </c>
      <c r="N269" s="397">
        <v>1126</v>
      </c>
      <c r="O269" s="398">
        <v>1299</v>
      </c>
      <c r="P269" s="398">
        <v>1435</v>
      </c>
      <c r="Q269" s="399">
        <v>1321</v>
      </c>
      <c r="R269" s="398">
        <v>1250</v>
      </c>
      <c r="S269" s="398">
        <v>1500</v>
      </c>
      <c r="T269" s="398">
        <v>1474</v>
      </c>
      <c r="U269" s="398">
        <v>1565</v>
      </c>
      <c r="V269" s="397">
        <v>1457</v>
      </c>
      <c r="W269" s="398">
        <v>1755</v>
      </c>
      <c r="X269" s="398">
        <v>1437</v>
      </c>
      <c r="Y269" s="399">
        <v>1495</v>
      </c>
      <c r="Z269" s="398">
        <v>1481</v>
      </c>
      <c r="AA269" s="398">
        <v>1545</v>
      </c>
      <c r="AB269" s="398">
        <v>1435</v>
      </c>
      <c r="AC269" s="398">
        <v>1406</v>
      </c>
      <c r="AD269" s="397">
        <v>1736</v>
      </c>
      <c r="AE269" s="398">
        <v>1749</v>
      </c>
      <c r="AF269" s="398">
        <v>1435</v>
      </c>
      <c r="AG269" s="399">
        <v>1732</v>
      </c>
      <c r="AH269" s="398">
        <v>1620</v>
      </c>
      <c r="AI269" s="398">
        <v>1745</v>
      </c>
      <c r="AJ269" s="398">
        <v>1386</v>
      </c>
      <c r="AK269" s="398">
        <v>1366</v>
      </c>
      <c r="AL269" s="397">
        <v>1445</v>
      </c>
      <c r="AM269" s="398">
        <v>1582</v>
      </c>
      <c r="AN269" s="398">
        <v>1377</v>
      </c>
      <c r="AO269" s="399">
        <v>1658</v>
      </c>
      <c r="AP269" s="398">
        <v>1775</v>
      </c>
      <c r="AQ269" s="398">
        <v>1802</v>
      </c>
      <c r="AR269" s="398">
        <v>1591</v>
      </c>
      <c r="AS269" s="398">
        <v>1753</v>
      </c>
      <c r="AT269" s="397">
        <v>1794</v>
      </c>
      <c r="AU269" s="398">
        <v>1986</v>
      </c>
      <c r="AV269" s="398">
        <v>1701</v>
      </c>
      <c r="AW269" s="399">
        <v>1801</v>
      </c>
      <c r="AX269" s="398">
        <v>1793</v>
      </c>
      <c r="AY269" s="398">
        <v>2041</v>
      </c>
      <c r="AZ269" s="398">
        <v>1914</v>
      </c>
      <c r="BA269" s="398">
        <v>1885</v>
      </c>
      <c r="BB269" s="397">
        <v>1873</v>
      </c>
      <c r="BC269" s="398">
        <v>2184</v>
      </c>
      <c r="BD269" s="398">
        <v>1956</v>
      </c>
      <c r="BE269" s="399">
        <v>1967</v>
      </c>
      <c r="BF269" s="398">
        <v>2175</v>
      </c>
      <c r="BG269" s="398">
        <v>2547</v>
      </c>
      <c r="BH269" s="398">
        <v>2881</v>
      </c>
      <c r="BI269" s="398">
        <v>3574</v>
      </c>
      <c r="BJ269" s="397">
        <v>3539</v>
      </c>
      <c r="BK269" s="398">
        <v>4166</v>
      </c>
      <c r="BL269" s="398">
        <v>4190</v>
      </c>
      <c r="BM269" s="399">
        <v>4686</v>
      </c>
      <c r="BN269" s="398">
        <v>4948</v>
      </c>
      <c r="BO269" s="398">
        <v>5060</v>
      </c>
      <c r="BP269" s="398">
        <v>5046</v>
      </c>
      <c r="BQ269" s="398">
        <v>5509</v>
      </c>
      <c r="BR269" s="397">
        <v>6081</v>
      </c>
      <c r="BS269" s="398">
        <v>6045</v>
      </c>
      <c r="BT269" s="398">
        <v>6814</v>
      </c>
      <c r="BU269" s="399">
        <v>8507</v>
      </c>
      <c r="BV269" s="398">
        <v>8285</v>
      </c>
      <c r="BW269" s="398">
        <v>8490</v>
      </c>
      <c r="BX269" s="398">
        <v>7884</v>
      </c>
      <c r="BY269" s="398">
        <v>5470</v>
      </c>
      <c r="BZ269" s="397">
        <v>5340</v>
      </c>
      <c r="CA269" s="398">
        <v>5930</v>
      </c>
      <c r="CB269" s="398">
        <v>5653</v>
      </c>
      <c r="CC269" s="399">
        <v>6577</v>
      </c>
      <c r="CD269" s="732">
        <v>7817</v>
      </c>
      <c r="CE269" s="732">
        <v>8222</v>
      </c>
      <c r="CF269" s="732">
        <v>8332</v>
      </c>
      <c r="CG269" s="732">
        <v>9065</v>
      </c>
      <c r="CH269" s="731">
        <v>9925</v>
      </c>
      <c r="CI269" s="732">
        <v>9602</v>
      </c>
      <c r="CK269" s="7"/>
      <c r="CL269" s="7"/>
      <c r="CS269" s="1165"/>
      <c r="CW269" s="1165"/>
      <c r="DF269" s="1126"/>
    </row>
    <row r="270" spans="1:110" hidden="1" outlineLevel="1">
      <c r="A270" s="392" t="s">
        <v>38</v>
      </c>
      <c r="B270" s="394">
        <v>951</v>
      </c>
      <c r="C270" s="395">
        <v>895</v>
      </c>
      <c r="D270" s="395">
        <v>819</v>
      </c>
      <c r="E270" s="396">
        <v>772</v>
      </c>
      <c r="F270" s="397">
        <v>911</v>
      </c>
      <c r="G270" s="398">
        <v>840</v>
      </c>
      <c r="H270" s="398">
        <v>742</v>
      </c>
      <c r="I270" s="399">
        <v>745</v>
      </c>
      <c r="J270" s="395">
        <v>1132</v>
      </c>
      <c r="K270" s="398">
        <v>1080</v>
      </c>
      <c r="L270" s="398">
        <v>980</v>
      </c>
      <c r="M270" s="395">
        <v>1139</v>
      </c>
      <c r="N270" s="397">
        <v>1280</v>
      </c>
      <c r="O270" s="398">
        <v>1270</v>
      </c>
      <c r="P270" s="398">
        <v>1258</v>
      </c>
      <c r="Q270" s="399">
        <v>1380</v>
      </c>
      <c r="R270" s="398">
        <v>1409</v>
      </c>
      <c r="S270" s="398">
        <v>1552</v>
      </c>
      <c r="T270" s="398">
        <v>1352</v>
      </c>
      <c r="U270" s="398">
        <v>1482</v>
      </c>
      <c r="V270" s="397">
        <v>1594</v>
      </c>
      <c r="W270" s="398">
        <v>1547</v>
      </c>
      <c r="X270" s="398">
        <v>1834</v>
      </c>
      <c r="Y270" s="399">
        <v>2037</v>
      </c>
      <c r="Z270" s="398">
        <v>2111</v>
      </c>
      <c r="AA270" s="398">
        <v>2008</v>
      </c>
      <c r="AB270" s="398">
        <v>2002</v>
      </c>
      <c r="AC270" s="398">
        <v>2159</v>
      </c>
      <c r="AD270" s="397">
        <v>2173</v>
      </c>
      <c r="AE270" s="398">
        <v>2427</v>
      </c>
      <c r="AF270" s="398">
        <v>2331</v>
      </c>
      <c r="AG270" s="399">
        <v>2403</v>
      </c>
      <c r="AH270" s="398">
        <v>2497</v>
      </c>
      <c r="AI270" s="398">
        <v>2494</v>
      </c>
      <c r="AJ270" s="398">
        <v>2460</v>
      </c>
      <c r="AK270" s="398">
        <v>2564</v>
      </c>
      <c r="AL270" s="397">
        <v>2610</v>
      </c>
      <c r="AM270" s="398">
        <v>2664</v>
      </c>
      <c r="AN270" s="398">
        <v>2653</v>
      </c>
      <c r="AO270" s="399">
        <v>2626</v>
      </c>
      <c r="AP270" s="398">
        <v>2740</v>
      </c>
      <c r="AQ270" s="398">
        <v>2894</v>
      </c>
      <c r="AR270" s="398">
        <v>2915</v>
      </c>
      <c r="AS270" s="398">
        <v>2876</v>
      </c>
      <c r="AT270" s="397">
        <v>2969</v>
      </c>
      <c r="AU270" s="398">
        <v>3115</v>
      </c>
      <c r="AV270" s="398">
        <v>2987</v>
      </c>
      <c r="AW270" s="399">
        <v>2997</v>
      </c>
      <c r="AX270" s="398">
        <v>2867</v>
      </c>
      <c r="AY270" s="398">
        <v>2935</v>
      </c>
      <c r="AZ270" s="398">
        <v>2925</v>
      </c>
      <c r="BA270" s="398">
        <v>2775</v>
      </c>
      <c r="BB270" s="397">
        <v>2536</v>
      </c>
      <c r="BC270" s="398">
        <v>2681</v>
      </c>
      <c r="BD270" s="398">
        <v>2650</v>
      </c>
      <c r="BE270" s="399">
        <v>2661</v>
      </c>
      <c r="BF270" s="398">
        <v>1247</v>
      </c>
      <c r="BG270" s="398">
        <v>1334</v>
      </c>
      <c r="BH270" s="398">
        <v>1260</v>
      </c>
      <c r="BI270" s="398">
        <v>1339</v>
      </c>
      <c r="BJ270" s="397">
        <v>1393</v>
      </c>
      <c r="BK270" s="398">
        <v>1591</v>
      </c>
      <c r="BL270" s="398">
        <v>1480</v>
      </c>
      <c r="BM270" s="399">
        <v>1622</v>
      </c>
      <c r="BN270" s="398">
        <v>1734</v>
      </c>
      <c r="BO270" s="398">
        <v>1722</v>
      </c>
      <c r="BP270" s="398">
        <v>1480</v>
      </c>
      <c r="BQ270" s="398">
        <v>1597</v>
      </c>
      <c r="BR270" s="397">
        <v>1774</v>
      </c>
      <c r="BS270" s="398">
        <v>1758</v>
      </c>
      <c r="BT270" s="398">
        <v>1685</v>
      </c>
      <c r="BU270" s="399">
        <v>1826</v>
      </c>
      <c r="BV270" s="398">
        <v>1959</v>
      </c>
      <c r="BW270" s="398">
        <v>1940</v>
      </c>
      <c r="BX270" s="398">
        <v>1776</v>
      </c>
      <c r="BY270" s="398">
        <v>1732</v>
      </c>
      <c r="BZ270" s="397">
        <v>1377</v>
      </c>
      <c r="CA270" s="398">
        <v>1283</v>
      </c>
      <c r="CB270" s="398">
        <v>1202</v>
      </c>
      <c r="CC270" s="399">
        <v>1505</v>
      </c>
      <c r="CD270" s="732">
        <v>1598</v>
      </c>
      <c r="CE270" s="732">
        <v>1701</v>
      </c>
      <c r="CF270" s="732">
        <v>1693</v>
      </c>
      <c r="CG270" s="732">
        <v>1738</v>
      </c>
      <c r="CH270" s="731">
        <v>1995</v>
      </c>
      <c r="CI270" s="732">
        <v>2111</v>
      </c>
      <c r="CK270" s="7"/>
      <c r="CL270" s="7"/>
      <c r="CS270" s="1165"/>
      <c r="CW270" s="1165"/>
      <c r="DF270" s="1126"/>
    </row>
    <row r="271" spans="1:110" hidden="1" outlineLevel="1">
      <c r="A271" s="392" t="s">
        <v>88</v>
      </c>
      <c r="B271" s="394"/>
      <c r="C271" s="395"/>
      <c r="D271" s="395"/>
      <c r="E271" s="396"/>
      <c r="F271" s="397"/>
      <c r="G271" s="398"/>
      <c r="H271" s="398"/>
      <c r="I271" s="399"/>
      <c r="J271" s="395"/>
      <c r="K271" s="398"/>
      <c r="L271" s="398"/>
      <c r="M271" s="395"/>
      <c r="N271" s="397"/>
      <c r="O271" s="398"/>
      <c r="P271" s="398"/>
      <c r="Q271" s="399"/>
      <c r="R271" s="398"/>
      <c r="S271" s="398"/>
      <c r="T271" s="398"/>
      <c r="U271" s="398"/>
      <c r="V271" s="397"/>
      <c r="W271" s="398"/>
      <c r="X271" s="398"/>
      <c r="Y271" s="399"/>
      <c r="Z271" s="398"/>
      <c r="AA271" s="398"/>
      <c r="AB271" s="398"/>
      <c r="AC271" s="398"/>
      <c r="AD271" s="397"/>
      <c r="AE271" s="398"/>
      <c r="AF271" s="398">
        <v>759</v>
      </c>
      <c r="AG271" s="399">
        <v>820</v>
      </c>
      <c r="AH271" s="398">
        <v>878</v>
      </c>
      <c r="AI271" s="398">
        <v>964</v>
      </c>
      <c r="AJ271" s="398">
        <v>1004</v>
      </c>
      <c r="AK271" s="398">
        <v>1144</v>
      </c>
      <c r="AL271" s="397">
        <v>1085</v>
      </c>
      <c r="AM271" s="398">
        <v>1197</v>
      </c>
      <c r="AN271" s="398">
        <v>2334</v>
      </c>
      <c r="AO271" s="399">
        <v>2810</v>
      </c>
      <c r="AP271" s="398">
        <v>3030</v>
      </c>
      <c r="AQ271" s="398">
        <v>3301</v>
      </c>
      <c r="AR271" s="398">
        <v>3687</v>
      </c>
      <c r="AS271" s="398">
        <v>3882</v>
      </c>
      <c r="AT271" s="397">
        <v>3659</v>
      </c>
      <c r="AU271" s="398">
        <v>3940</v>
      </c>
      <c r="AV271" s="398">
        <v>4094</v>
      </c>
      <c r="AW271" s="399">
        <v>3776</v>
      </c>
      <c r="AX271" s="398">
        <v>3397</v>
      </c>
      <c r="AY271" s="398">
        <v>3357</v>
      </c>
      <c r="AZ271" s="398">
        <v>3191</v>
      </c>
      <c r="BA271" s="398">
        <v>2884</v>
      </c>
      <c r="BB271" s="397">
        <v>2495</v>
      </c>
      <c r="BC271" s="398">
        <v>2607</v>
      </c>
      <c r="BD271" s="398">
        <v>2793</v>
      </c>
      <c r="BE271" s="399">
        <v>2519</v>
      </c>
      <c r="BF271" s="398">
        <v>2344</v>
      </c>
      <c r="BG271" s="398">
        <v>2669</v>
      </c>
      <c r="BH271" s="398">
        <v>2836</v>
      </c>
      <c r="BI271" s="398">
        <v>2553</v>
      </c>
      <c r="BJ271" s="397">
        <v>134</v>
      </c>
      <c r="BK271" s="398">
        <v>191</v>
      </c>
      <c r="BL271" s="398">
        <v>178</v>
      </c>
      <c r="BM271" s="399">
        <v>206</v>
      </c>
      <c r="BN271" s="400" t="s">
        <v>89</v>
      </c>
      <c r="BO271" s="401"/>
      <c r="BP271" s="401"/>
      <c r="BQ271" s="401"/>
      <c r="BR271" s="402"/>
      <c r="BS271" s="401"/>
      <c r="BT271" s="401"/>
      <c r="BU271" s="403"/>
      <c r="BV271" s="401"/>
      <c r="BW271" s="401"/>
      <c r="BX271" s="401"/>
      <c r="BY271" s="401"/>
      <c r="BZ271" s="402"/>
      <c r="CA271" s="401"/>
      <c r="CB271" s="401"/>
      <c r="CC271" s="403"/>
      <c r="CD271" s="733"/>
      <c r="CE271" s="733"/>
      <c r="CF271" s="733"/>
      <c r="CG271" s="733"/>
      <c r="CH271" s="734"/>
      <c r="CI271" s="733"/>
      <c r="CK271" s="7"/>
      <c r="CL271" s="7"/>
      <c r="CS271" s="1166"/>
      <c r="CW271" s="1166"/>
      <c r="DF271" s="1126"/>
    </row>
    <row r="272" spans="1:110" hidden="1" outlineLevel="1">
      <c r="A272" s="450" t="s">
        <v>53</v>
      </c>
      <c r="B272" s="405"/>
      <c r="C272" s="406"/>
      <c r="D272" s="406"/>
      <c r="E272" s="407"/>
      <c r="F272" s="408"/>
      <c r="G272" s="409"/>
      <c r="H272" s="409"/>
      <c r="I272" s="410"/>
      <c r="J272" s="406"/>
      <c r="K272" s="409"/>
      <c r="L272" s="409"/>
      <c r="M272" s="406"/>
      <c r="N272" s="408"/>
      <c r="O272" s="409"/>
      <c r="P272" s="409"/>
      <c r="Q272" s="410"/>
      <c r="R272" s="409"/>
      <c r="S272" s="409"/>
      <c r="T272" s="409"/>
      <c r="U272" s="409"/>
      <c r="V272" s="408"/>
      <c r="W272" s="409"/>
      <c r="X272" s="409"/>
      <c r="Y272" s="410"/>
      <c r="Z272" s="409"/>
      <c r="AA272" s="409"/>
      <c r="AB272" s="409"/>
      <c r="AC272" s="409"/>
      <c r="AD272" s="408"/>
      <c r="AE272" s="409"/>
      <c r="AF272" s="409"/>
      <c r="AG272" s="410"/>
      <c r="AH272" s="409">
        <v>-75</v>
      </c>
      <c r="AI272" s="409">
        <v>-78</v>
      </c>
      <c r="AJ272" s="409">
        <v>-65</v>
      </c>
      <c r="AK272" s="409">
        <v>-86</v>
      </c>
      <c r="AL272" s="408">
        <v>-154</v>
      </c>
      <c r="AM272" s="409">
        <v>-133</v>
      </c>
      <c r="AN272" s="409">
        <v>-94</v>
      </c>
      <c r="AO272" s="410">
        <v>-91</v>
      </c>
      <c r="AP272" s="409">
        <v>-198</v>
      </c>
      <c r="AQ272" s="409">
        <v>-256</v>
      </c>
      <c r="AR272" s="409">
        <v>-143</v>
      </c>
      <c r="AS272" s="409">
        <v>-119</v>
      </c>
      <c r="AT272" s="408">
        <v>-150</v>
      </c>
      <c r="AU272" s="409">
        <v>-101</v>
      </c>
      <c r="AV272" s="409">
        <v>-146</v>
      </c>
      <c r="AW272" s="410">
        <v>-139</v>
      </c>
      <c r="AX272" s="409">
        <v>-241</v>
      </c>
      <c r="AY272" s="409">
        <v>8</v>
      </c>
      <c r="AZ272" s="409">
        <v>-60</v>
      </c>
      <c r="BA272" s="409">
        <v>-59</v>
      </c>
      <c r="BB272" s="408">
        <v>-49</v>
      </c>
      <c r="BC272" s="409">
        <v>-79</v>
      </c>
      <c r="BD272" s="409">
        <v>-84</v>
      </c>
      <c r="BE272" s="410">
        <v>-41</v>
      </c>
      <c r="BF272" s="409">
        <v>-103</v>
      </c>
      <c r="BG272" s="409">
        <v>-125</v>
      </c>
      <c r="BH272" s="409">
        <v>-124</v>
      </c>
      <c r="BI272" s="409">
        <v>-85</v>
      </c>
      <c r="BJ272" s="408">
        <v>-128</v>
      </c>
      <c r="BK272" s="409">
        <v>-67</v>
      </c>
      <c r="BL272" s="409">
        <v>-102</v>
      </c>
      <c r="BM272" s="410">
        <v>-105</v>
      </c>
      <c r="BN272" s="409">
        <v>-74</v>
      </c>
      <c r="BO272" s="409">
        <v>-111</v>
      </c>
      <c r="BP272" s="409">
        <v>-91</v>
      </c>
      <c r="BQ272" s="409">
        <v>-72</v>
      </c>
      <c r="BR272" s="408">
        <v>-60</v>
      </c>
      <c r="BS272" s="409">
        <v>-126</v>
      </c>
      <c r="BT272" s="409">
        <v>-95</v>
      </c>
      <c r="BU272" s="410">
        <v>-155</v>
      </c>
      <c r="BV272" s="409">
        <v>-121</v>
      </c>
      <c r="BW272" s="409">
        <v>-164</v>
      </c>
      <c r="BX272" s="409">
        <v>-123</v>
      </c>
      <c r="BY272" s="409">
        <v>-67</v>
      </c>
      <c r="BZ272" s="408">
        <v>-89</v>
      </c>
      <c r="CA272" s="409">
        <v>-19</v>
      </c>
      <c r="CB272" s="409">
        <v>49</v>
      </c>
      <c r="CC272" s="410">
        <v>-37</v>
      </c>
      <c r="CD272" s="736">
        <v>-116</v>
      </c>
      <c r="CE272" s="736">
        <v>-61</v>
      </c>
      <c r="CF272" s="736">
        <v>-121</v>
      </c>
      <c r="CG272" s="736">
        <v>-110</v>
      </c>
      <c r="CH272" s="735">
        <v>-122</v>
      </c>
      <c r="CI272" s="736">
        <v>-93</v>
      </c>
      <c r="CK272" s="7"/>
      <c r="CL272" s="7"/>
      <c r="CS272" s="1165"/>
      <c r="CW272" s="1165"/>
      <c r="DF272" s="1126"/>
    </row>
    <row r="273" spans="1:113" hidden="1" outlineLevel="1">
      <c r="A273" s="390" t="s">
        <v>83</v>
      </c>
      <c r="B273" s="411">
        <v>4524</v>
      </c>
      <c r="C273" s="412">
        <v>4122</v>
      </c>
      <c r="D273" s="412">
        <v>3631</v>
      </c>
      <c r="E273" s="413">
        <v>3654</v>
      </c>
      <c r="F273" s="411">
        <v>4156</v>
      </c>
      <c r="G273" s="412">
        <v>4087</v>
      </c>
      <c r="H273" s="412">
        <v>3476</v>
      </c>
      <c r="I273" s="413">
        <v>3501</v>
      </c>
      <c r="J273" s="414">
        <v>4395</v>
      </c>
      <c r="K273" s="412">
        <v>4176</v>
      </c>
      <c r="L273" s="412">
        <v>3415</v>
      </c>
      <c r="M273" s="414">
        <v>3897</v>
      </c>
      <c r="N273" s="411">
        <v>4616</v>
      </c>
      <c r="O273" s="412">
        <v>4729</v>
      </c>
      <c r="P273" s="412">
        <v>4881</v>
      </c>
      <c r="Q273" s="413">
        <v>4968</v>
      </c>
      <c r="R273" s="412">
        <v>5148</v>
      </c>
      <c r="S273" s="412">
        <v>5538</v>
      </c>
      <c r="T273" s="412">
        <v>5357</v>
      </c>
      <c r="U273" s="412">
        <v>5658</v>
      </c>
      <c r="V273" s="411">
        <v>6171</v>
      </c>
      <c r="W273" s="412">
        <v>6451</v>
      </c>
      <c r="X273" s="412">
        <v>6107</v>
      </c>
      <c r="Y273" s="413">
        <v>6114</v>
      </c>
      <c r="Z273" s="412">
        <v>6657</v>
      </c>
      <c r="AA273" s="412">
        <v>6325</v>
      </c>
      <c r="AB273" s="412">
        <v>6067</v>
      </c>
      <c r="AC273" s="412">
        <v>6110</v>
      </c>
      <c r="AD273" s="411">
        <v>7215</v>
      </c>
      <c r="AE273" s="412">
        <v>7610</v>
      </c>
      <c r="AF273" s="412">
        <v>7785</v>
      </c>
      <c r="AG273" s="413">
        <v>8075</v>
      </c>
      <c r="AH273" s="412">
        <v>8404</v>
      </c>
      <c r="AI273" s="412">
        <v>8509</v>
      </c>
      <c r="AJ273" s="412">
        <v>8004</v>
      </c>
      <c r="AK273" s="412">
        <v>8062</v>
      </c>
      <c r="AL273" s="411">
        <v>8157</v>
      </c>
      <c r="AM273" s="412">
        <v>8743</v>
      </c>
      <c r="AN273" s="412">
        <v>9424</v>
      </c>
      <c r="AO273" s="413">
        <v>10210</v>
      </c>
      <c r="AP273" s="412">
        <v>11088</v>
      </c>
      <c r="AQ273" s="412">
        <v>11620</v>
      </c>
      <c r="AR273" s="412">
        <v>11743</v>
      </c>
      <c r="AS273" s="412">
        <v>12177</v>
      </c>
      <c r="AT273" s="411">
        <v>12488</v>
      </c>
      <c r="AU273" s="412">
        <v>13200</v>
      </c>
      <c r="AV273" s="412">
        <v>12885</v>
      </c>
      <c r="AW273" s="413">
        <v>12343</v>
      </c>
      <c r="AX273" s="412">
        <v>12058</v>
      </c>
      <c r="AY273" s="412">
        <v>12641</v>
      </c>
      <c r="AZ273" s="412">
        <v>11833</v>
      </c>
      <c r="BA273" s="412">
        <v>11414</v>
      </c>
      <c r="BB273" s="411">
        <v>10903</v>
      </c>
      <c r="BC273" s="412">
        <v>11498</v>
      </c>
      <c r="BD273" s="412">
        <v>11607</v>
      </c>
      <c r="BE273" s="413">
        <v>11141</v>
      </c>
      <c r="BF273" s="412">
        <v>10278</v>
      </c>
      <c r="BG273" s="412">
        <v>11201</v>
      </c>
      <c r="BH273" s="412">
        <v>11418</v>
      </c>
      <c r="BI273" s="412">
        <v>11762</v>
      </c>
      <c r="BJ273" s="411">
        <v>9832</v>
      </c>
      <c r="BK273" s="412">
        <v>11315</v>
      </c>
      <c r="BL273" s="412">
        <v>11452</v>
      </c>
      <c r="BM273" s="413">
        <v>12145</v>
      </c>
      <c r="BN273" s="412">
        <v>13699</v>
      </c>
      <c r="BO273" s="412">
        <v>13562</v>
      </c>
      <c r="BP273" s="412">
        <v>13847</v>
      </c>
      <c r="BQ273" s="412">
        <v>14131</v>
      </c>
      <c r="BR273" s="411">
        <v>16120</v>
      </c>
      <c r="BS273" s="412">
        <v>16735</v>
      </c>
      <c r="BT273" s="412">
        <v>17388</v>
      </c>
      <c r="BU273" s="413">
        <v>18816</v>
      </c>
      <c r="BV273" s="412">
        <v>19505</v>
      </c>
      <c r="BW273" s="412">
        <v>19788</v>
      </c>
      <c r="BX273" s="412">
        <v>18842</v>
      </c>
      <c r="BY273" s="412">
        <v>15437</v>
      </c>
      <c r="BZ273" s="411">
        <v>14331</v>
      </c>
      <c r="CA273" s="412">
        <v>14535</v>
      </c>
      <c r="CB273" s="412">
        <v>14309</v>
      </c>
      <c r="CC273" s="413">
        <v>15276</v>
      </c>
      <c r="CD273" s="738">
        <v>17267</v>
      </c>
      <c r="CE273" s="738">
        <v>19221</v>
      </c>
      <c r="CF273" s="738">
        <v>19316</v>
      </c>
      <c r="CG273" s="738">
        <v>19374</v>
      </c>
      <c r="CH273" s="737">
        <v>21675</v>
      </c>
      <c r="CI273" s="738">
        <v>22202</v>
      </c>
      <c r="CK273" s="7"/>
      <c r="CL273" s="7"/>
      <c r="CS273" s="1167"/>
      <c r="CW273" s="1167"/>
      <c r="DF273" s="1126"/>
    </row>
    <row r="274" spans="1:113" collapsed="1">
      <c r="A274" s="463" t="s">
        <v>93</v>
      </c>
      <c r="B274" s="464"/>
      <c r="C274" s="465"/>
      <c r="D274" s="465"/>
      <c r="E274" s="466"/>
      <c r="F274" s="464"/>
      <c r="G274" s="465"/>
      <c r="H274" s="465"/>
      <c r="I274" s="466"/>
      <c r="J274" s="467"/>
      <c r="K274" s="467"/>
      <c r="L274" s="467"/>
      <c r="M274" s="467"/>
      <c r="N274" s="464"/>
      <c r="O274" s="465"/>
      <c r="P274" s="465"/>
      <c r="Q274" s="466"/>
      <c r="R274" s="467"/>
      <c r="S274" s="467"/>
      <c r="T274" s="467"/>
      <c r="U274" s="467"/>
      <c r="V274" s="464"/>
      <c r="W274" s="465"/>
      <c r="X274" s="465"/>
      <c r="Y274" s="466"/>
      <c r="Z274" s="467"/>
      <c r="AA274" s="467"/>
      <c r="AB274" s="467"/>
      <c r="AC274" s="467"/>
      <c r="AD274" s="464"/>
      <c r="AE274" s="465"/>
      <c r="AF274" s="465"/>
      <c r="AG274" s="466"/>
      <c r="AH274" s="467"/>
      <c r="AI274" s="467"/>
      <c r="AJ274" s="467"/>
      <c r="AK274" s="467"/>
      <c r="AL274" s="464"/>
      <c r="AM274" s="465"/>
      <c r="AN274" s="465"/>
      <c r="AO274" s="466"/>
      <c r="AP274" s="467"/>
      <c r="AQ274" s="467"/>
      <c r="AR274" s="467"/>
      <c r="AS274" s="467"/>
      <c r="AT274" s="464"/>
      <c r="AU274" s="465"/>
      <c r="AV274" s="465"/>
      <c r="AW274" s="466"/>
      <c r="AX274" s="467"/>
      <c r="AY274" s="467"/>
      <c r="AZ274" s="467"/>
      <c r="BA274" s="467"/>
      <c r="BB274" s="464"/>
      <c r="BC274" s="465"/>
      <c r="BD274" s="465"/>
      <c r="BE274" s="466"/>
      <c r="BF274" s="467"/>
      <c r="BG274" s="467"/>
      <c r="BH274" s="467"/>
      <c r="BI274" s="467"/>
      <c r="BJ274" s="464"/>
      <c r="BK274" s="465"/>
      <c r="BL274" s="465"/>
      <c r="BM274" s="466"/>
      <c r="BN274" s="467"/>
      <c r="BO274" s="467"/>
      <c r="BP274" s="467"/>
      <c r="BQ274" s="467"/>
      <c r="BR274" s="464"/>
      <c r="BS274" s="468"/>
      <c r="BT274" s="468"/>
      <c r="BU274" s="469"/>
      <c r="BV274" s="468"/>
      <c r="BW274" s="768"/>
      <c r="BX274" s="768"/>
      <c r="BY274" s="768"/>
      <c r="BZ274" s="470"/>
      <c r="CA274" s="768"/>
      <c r="CB274" s="768"/>
      <c r="CC274" s="471"/>
      <c r="CD274" s="768"/>
      <c r="CE274" s="768"/>
      <c r="CF274" s="768"/>
      <c r="CG274" s="768"/>
      <c r="CH274" s="768"/>
      <c r="CI274" s="768"/>
      <c r="CJ274" s="768"/>
      <c r="CK274" s="768"/>
      <c r="CL274" s="768"/>
      <c r="CM274" s="768"/>
      <c r="CN274" s="768"/>
      <c r="CO274" s="471"/>
      <c r="CP274" s="768"/>
      <c r="CQ274" s="768"/>
      <c r="CR274" s="768"/>
      <c r="CS274" s="471"/>
      <c r="CT274" s="768"/>
      <c r="CU274" s="768"/>
      <c r="CV274" s="768"/>
      <c r="CW274" s="471"/>
      <c r="CX274" s="768"/>
      <c r="CY274" s="768"/>
      <c r="CZ274" s="534"/>
      <c r="DA274" s="1185"/>
      <c r="DB274" s="768"/>
      <c r="DC274" s="768"/>
      <c r="DD274" s="534"/>
      <c r="DE274" s="534"/>
      <c r="DF274" s="1126"/>
      <c r="DG274" s="1367"/>
      <c r="DH274" s="1367"/>
    </row>
    <row r="275" spans="1:113">
      <c r="B275" s="20"/>
      <c r="C275" s="21"/>
      <c r="D275" s="21"/>
      <c r="E275" s="22"/>
      <c r="F275" s="20"/>
      <c r="G275" s="21"/>
      <c r="H275" s="21"/>
      <c r="I275" s="22"/>
      <c r="J275" s="21"/>
      <c r="K275" s="21"/>
      <c r="L275" s="21"/>
      <c r="M275" s="21"/>
      <c r="N275" s="20"/>
      <c r="O275" s="21"/>
      <c r="P275" s="21"/>
      <c r="Q275" s="22"/>
      <c r="R275" s="21"/>
      <c r="S275" s="21"/>
      <c r="T275" s="21"/>
      <c r="U275" s="21"/>
      <c r="V275" s="20"/>
      <c r="W275" s="21"/>
      <c r="X275" s="21"/>
      <c r="Y275" s="22"/>
      <c r="Z275" s="21"/>
      <c r="AA275" s="21"/>
      <c r="AB275" s="21"/>
      <c r="AC275" s="21"/>
      <c r="AD275" s="20"/>
      <c r="AE275" s="21"/>
      <c r="AF275" s="21"/>
      <c r="AG275" s="22"/>
      <c r="AH275" s="21"/>
      <c r="AI275" s="21"/>
      <c r="AJ275" s="21"/>
      <c r="AK275" s="21"/>
      <c r="AL275" s="20"/>
      <c r="AM275" s="21"/>
      <c r="AN275" s="21"/>
      <c r="AO275" s="22"/>
      <c r="AP275" s="21"/>
      <c r="AQ275" s="21"/>
      <c r="AR275" s="21"/>
      <c r="AS275" s="21"/>
      <c r="AT275" s="20"/>
      <c r="AU275" s="21"/>
      <c r="AV275" s="21"/>
      <c r="AW275" s="22"/>
      <c r="AX275" s="21"/>
      <c r="AY275" s="21"/>
      <c r="AZ275" s="21"/>
      <c r="BA275" s="21"/>
      <c r="BB275" s="20"/>
      <c r="BC275" s="21"/>
      <c r="BD275" s="21"/>
      <c r="BE275" s="22"/>
      <c r="BF275" s="21"/>
      <c r="BG275" s="21"/>
      <c r="BH275" s="21"/>
      <c r="BI275" s="21"/>
      <c r="BJ275" s="20"/>
      <c r="BK275" s="21"/>
      <c r="BL275" s="21"/>
      <c r="BM275" s="22"/>
      <c r="BN275" s="21"/>
      <c r="BO275" s="21"/>
      <c r="BP275" s="21"/>
      <c r="BQ275" s="21"/>
      <c r="BR275" s="20"/>
      <c r="BS275" s="21"/>
      <c r="BT275" s="21"/>
      <c r="BU275" s="22"/>
      <c r="BV275" s="21"/>
      <c r="BW275" s="21"/>
      <c r="BX275" s="21"/>
      <c r="BY275" s="21"/>
      <c r="BZ275" s="20"/>
      <c r="CA275" s="21"/>
      <c r="CB275" s="21"/>
      <c r="CC275" s="22"/>
      <c r="CD275" s="21"/>
      <c r="CE275" s="21"/>
      <c r="CF275" s="21"/>
      <c r="CG275" s="22"/>
      <c r="CH275" s="21"/>
      <c r="CI275" s="21"/>
      <c r="CK275" s="7"/>
      <c r="CL275" s="21"/>
      <c r="CM275" s="21"/>
      <c r="CP275" s="21"/>
      <c r="CQ275" s="725"/>
      <c r="CT275" s="21"/>
      <c r="CX275" s="21"/>
      <c r="CY275" s="21"/>
      <c r="DB275" s="21"/>
      <c r="DC275" s="21"/>
      <c r="DF275" s="1126"/>
      <c r="DG275" s="21"/>
      <c r="DH275" s="21"/>
      <c r="DI275" s="534"/>
    </row>
    <row r="276" spans="1:113">
      <c r="B276" s="20"/>
      <c r="C276" s="21"/>
      <c r="D276" s="21"/>
      <c r="E276" s="22"/>
      <c r="F276" s="20"/>
      <c r="G276" s="21"/>
      <c r="H276" s="21"/>
      <c r="I276" s="22"/>
      <c r="J276" s="21"/>
      <c r="K276" s="21"/>
      <c r="L276" s="21"/>
      <c r="M276" s="21"/>
      <c r="N276" s="20"/>
      <c r="O276" s="21"/>
      <c r="P276" s="21"/>
      <c r="Q276" s="22"/>
      <c r="R276" s="21"/>
      <c r="S276" s="21"/>
      <c r="T276" s="21"/>
      <c r="U276" s="21"/>
      <c r="V276" s="20"/>
      <c r="W276" s="21"/>
      <c r="X276" s="21"/>
      <c r="Y276" s="22"/>
      <c r="Z276" s="21"/>
      <c r="AA276" s="21"/>
      <c r="AB276" s="21"/>
      <c r="AC276" s="21"/>
      <c r="AD276" s="20"/>
      <c r="AE276" s="21"/>
      <c r="AF276" s="21"/>
      <c r="AG276" s="22"/>
      <c r="AH276" s="21"/>
      <c r="AI276" s="21"/>
      <c r="AJ276" s="21"/>
      <c r="AK276" s="21"/>
      <c r="AL276" s="20"/>
      <c r="AM276" s="21"/>
      <c r="AN276" s="21"/>
      <c r="AO276" s="22"/>
      <c r="AP276" s="21"/>
      <c r="AQ276" s="21"/>
      <c r="AR276" s="21"/>
      <c r="AS276" s="21"/>
      <c r="AT276" s="20"/>
      <c r="AU276" s="21"/>
      <c r="AV276" s="21"/>
      <c r="AW276" s="22"/>
      <c r="AX276" s="21"/>
      <c r="AY276" s="21"/>
      <c r="AZ276" s="21"/>
      <c r="BA276" s="21"/>
      <c r="BB276" s="20"/>
      <c r="BC276" s="21"/>
      <c r="BD276" s="21"/>
      <c r="BE276" s="22"/>
      <c r="BF276" s="21"/>
      <c r="BG276" s="21"/>
      <c r="BH276" s="21"/>
      <c r="BI276" s="21"/>
      <c r="BJ276" s="20"/>
      <c r="BK276" s="21"/>
      <c r="BL276" s="21"/>
      <c r="BM276" s="22"/>
      <c r="BN276" s="21"/>
      <c r="BO276" s="21"/>
      <c r="BP276" s="21"/>
      <c r="BQ276" s="21"/>
      <c r="BR276" s="20"/>
      <c r="BS276" s="21"/>
      <c r="BT276" s="21"/>
      <c r="BU276" s="22"/>
      <c r="BV276" s="21"/>
      <c r="BW276" s="21"/>
      <c r="BX276" s="21"/>
      <c r="BY276" s="21"/>
      <c r="BZ276" s="20"/>
      <c r="CA276" s="21"/>
      <c r="CB276" s="21"/>
      <c r="CC276" s="22"/>
      <c r="CD276" s="21"/>
      <c r="CE276" s="21"/>
      <c r="CF276" s="21"/>
      <c r="CG276" s="22"/>
      <c r="CH276" s="21"/>
      <c r="CI276" s="4"/>
      <c r="CK276" s="7"/>
      <c r="CL276" s="21"/>
      <c r="CP276" s="21"/>
      <c r="CT276" s="21"/>
      <c r="CX276" s="21"/>
      <c r="CY276" s="21"/>
      <c r="DB276" s="21"/>
      <c r="DC276" s="21"/>
      <c r="DF276" s="1126"/>
      <c r="DG276" s="21"/>
      <c r="DH276" s="21"/>
    </row>
    <row r="277" spans="1:113">
      <c r="B277" s="20"/>
      <c r="C277" s="21"/>
      <c r="D277" s="21"/>
      <c r="E277" s="22"/>
      <c r="F277" s="20"/>
      <c r="G277" s="21"/>
      <c r="H277" s="21"/>
      <c r="I277" s="22"/>
      <c r="J277" s="21"/>
      <c r="K277" s="21"/>
      <c r="L277" s="21"/>
      <c r="M277" s="21"/>
      <c r="N277" s="20"/>
      <c r="O277" s="21"/>
      <c r="P277" s="21"/>
      <c r="Q277" s="22"/>
      <c r="R277" s="21"/>
      <c r="S277" s="21"/>
      <c r="T277" s="21"/>
      <c r="U277" s="21"/>
      <c r="V277" s="20"/>
      <c r="W277" s="21"/>
      <c r="X277" s="21"/>
      <c r="Y277" s="22"/>
      <c r="Z277" s="21"/>
      <c r="AA277" s="21"/>
      <c r="AB277" s="21"/>
      <c r="AC277" s="21"/>
      <c r="AD277" s="20"/>
      <c r="AE277" s="21"/>
      <c r="AF277" s="21"/>
      <c r="AG277" s="22"/>
      <c r="AH277" s="21"/>
      <c r="AI277" s="21"/>
      <c r="AJ277" s="21"/>
      <c r="AK277" s="21"/>
      <c r="AL277" s="20"/>
      <c r="AM277" s="21"/>
      <c r="AN277" s="21"/>
      <c r="AO277" s="22"/>
      <c r="AP277" s="21"/>
      <c r="AQ277" s="21"/>
      <c r="AR277" s="21"/>
      <c r="AS277" s="21"/>
      <c r="AT277" s="20"/>
      <c r="AU277" s="21"/>
      <c r="AV277" s="21"/>
      <c r="AW277" s="22"/>
      <c r="AX277" s="21"/>
      <c r="AY277" s="21"/>
      <c r="AZ277" s="21"/>
      <c r="BA277" s="21"/>
      <c r="BB277" s="20"/>
      <c r="BC277" s="21"/>
      <c r="BD277" s="21"/>
      <c r="BE277" s="22"/>
      <c r="BF277" s="21"/>
      <c r="BG277" s="21"/>
      <c r="BH277" s="21"/>
      <c r="BI277" s="21"/>
      <c r="BJ277" s="20"/>
      <c r="BK277" s="21"/>
      <c r="BL277" s="21"/>
      <c r="BM277" s="22"/>
      <c r="BN277" s="21"/>
      <c r="BO277" s="21"/>
      <c r="BP277" s="21"/>
      <c r="BQ277" s="21"/>
      <c r="BR277" s="20"/>
      <c r="BS277" s="21"/>
      <c r="BT277" s="21"/>
      <c r="BU277" s="22"/>
      <c r="BV277" s="21"/>
      <c r="BW277" s="21"/>
      <c r="BX277" s="21"/>
      <c r="BY277" s="21"/>
      <c r="BZ277" s="20"/>
      <c r="CA277" s="21"/>
      <c r="CB277" s="21"/>
      <c r="CC277" s="22"/>
      <c r="CD277" s="21"/>
      <c r="CE277" s="21"/>
      <c r="CF277" s="21"/>
      <c r="CG277" s="21"/>
      <c r="CH277" s="20"/>
      <c r="CI277" s="4"/>
      <c r="CK277" s="7"/>
      <c r="CL277" s="21"/>
      <c r="CP277" s="21"/>
      <c r="CT277" s="21"/>
      <c r="CX277" s="21"/>
      <c r="CY277" s="21"/>
      <c r="DB277" s="21"/>
      <c r="DC277" s="21"/>
      <c r="DF277" s="1126"/>
      <c r="DG277" s="21"/>
      <c r="DH277" s="21"/>
    </row>
    <row r="278" spans="1:113">
      <c r="A278" s="19"/>
      <c r="B278" s="29"/>
      <c r="C278" s="30"/>
      <c r="D278" s="30"/>
      <c r="E278" s="31"/>
      <c r="F278" s="29"/>
      <c r="G278" s="30"/>
      <c r="H278" s="30"/>
      <c r="I278" s="31"/>
      <c r="J278" s="30"/>
      <c r="K278" s="30"/>
      <c r="L278" s="30"/>
      <c r="M278" s="30"/>
      <c r="N278" s="29"/>
      <c r="O278" s="30"/>
      <c r="P278" s="30"/>
      <c r="Q278" s="31"/>
      <c r="R278" s="30"/>
      <c r="S278" s="30"/>
      <c r="T278" s="30"/>
      <c r="U278" s="30"/>
      <c r="V278" s="29"/>
      <c r="W278" s="30"/>
      <c r="X278" s="30"/>
      <c r="Y278" s="31"/>
      <c r="Z278" s="30"/>
      <c r="AA278" s="30"/>
      <c r="AB278" s="30"/>
      <c r="AC278" s="30"/>
      <c r="AD278" s="29"/>
      <c r="AE278" s="30"/>
      <c r="AF278" s="30"/>
      <c r="AG278" s="31"/>
      <c r="AH278" s="30"/>
      <c r="AI278" s="30"/>
      <c r="AJ278" s="30"/>
      <c r="AK278" s="30"/>
      <c r="AL278" s="29"/>
      <c r="AM278" s="30"/>
      <c r="AN278" s="30"/>
      <c r="AO278" s="31"/>
      <c r="AP278" s="30"/>
      <c r="AQ278" s="30"/>
      <c r="AR278" s="30"/>
      <c r="AS278" s="30"/>
      <c r="AT278" s="29"/>
      <c r="AU278" s="30"/>
      <c r="AV278" s="30"/>
      <c r="AW278" s="31"/>
      <c r="AX278" s="30"/>
      <c r="AY278" s="30"/>
      <c r="AZ278" s="30"/>
      <c r="BA278" s="30"/>
      <c r="BB278" s="29"/>
      <c r="BC278" s="30"/>
      <c r="BD278" s="30"/>
      <c r="BE278" s="31"/>
      <c r="BF278" s="30"/>
      <c r="BG278" s="30"/>
      <c r="BH278" s="30"/>
      <c r="BI278" s="30"/>
      <c r="BJ278" s="29"/>
      <c r="BK278" s="30"/>
      <c r="BL278" s="30"/>
      <c r="BM278" s="31"/>
      <c r="BN278" s="30"/>
      <c r="BO278" s="30"/>
      <c r="BP278" s="30"/>
      <c r="BQ278" s="30"/>
      <c r="BR278" s="29"/>
      <c r="BS278" s="30"/>
      <c r="BT278" s="30"/>
      <c r="BU278" s="31"/>
      <c r="BV278" s="30"/>
      <c r="BW278" s="30"/>
      <c r="BX278" s="30"/>
      <c r="BY278" s="30"/>
      <c r="BZ278" s="29"/>
      <c r="CA278" s="30"/>
      <c r="CB278" s="30"/>
      <c r="CC278" s="31"/>
      <c r="CD278" s="30"/>
      <c r="CE278" s="30"/>
      <c r="CF278" s="30"/>
      <c r="CG278" s="30"/>
      <c r="CH278" s="29"/>
      <c r="CI278" s="4"/>
      <c r="CK278" s="7"/>
      <c r="CL278" s="30"/>
      <c r="CP278" s="30"/>
      <c r="CT278" s="30"/>
      <c r="CX278" s="30"/>
      <c r="CY278" s="30"/>
      <c r="DB278" s="30"/>
      <c r="DC278" s="30"/>
      <c r="DG278" s="30"/>
      <c r="DH278" s="30"/>
    </row>
    <row r="279" spans="1:113">
      <c r="A279" s="24"/>
      <c r="B279" s="23"/>
      <c r="C279" s="4"/>
      <c r="D279" s="4"/>
      <c r="E279" s="24"/>
      <c r="F279" s="23"/>
      <c r="G279" s="4"/>
      <c r="H279" s="4"/>
      <c r="I279" s="24"/>
      <c r="J279" s="25"/>
      <c r="K279" s="25"/>
      <c r="L279" s="25"/>
      <c r="M279" s="25"/>
      <c r="N279" s="23"/>
      <c r="O279" s="4"/>
      <c r="P279" s="4"/>
      <c r="Q279" s="24"/>
      <c r="R279" s="25"/>
      <c r="S279" s="25"/>
      <c r="T279" s="25"/>
      <c r="U279" s="25"/>
      <c r="V279" s="23"/>
      <c r="W279" s="4"/>
      <c r="X279" s="4"/>
      <c r="Y279" s="24"/>
      <c r="Z279" s="25"/>
      <c r="AA279" s="25"/>
      <c r="AB279" s="25"/>
      <c r="AC279" s="25"/>
      <c r="AD279" s="23"/>
      <c r="AE279" s="4"/>
      <c r="AF279" s="4"/>
      <c r="AG279" s="24"/>
      <c r="AH279" s="25"/>
      <c r="AI279" s="25"/>
      <c r="AJ279" s="25"/>
      <c r="AK279" s="25"/>
      <c r="AL279" s="23"/>
      <c r="AM279" s="4"/>
      <c r="AN279" s="4"/>
      <c r="AO279" s="24"/>
      <c r="AP279" s="25"/>
      <c r="AQ279" s="25"/>
      <c r="AR279" s="25"/>
      <c r="AS279" s="25"/>
      <c r="AT279" s="23"/>
      <c r="AU279" s="4"/>
      <c r="AV279" s="4"/>
      <c r="AW279" s="24"/>
      <c r="AX279" s="25"/>
      <c r="AY279" s="25"/>
      <c r="AZ279" s="25"/>
      <c r="BA279" s="25"/>
      <c r="BB279" s="23"/>
      <c r="BC279" s="4"/>
      <c r="BD279" s="4"/>
      <c r="BE279" s="24"/>
      <c r="BF279" s="25"/>
      <c r="BG279" s="25"/>
      <c r="BH279" s="25"/>
      <c r="BI279" s="25"/>
      <c r="BJ279" s="23"/>
      <c r="BK279" s="4"/>
      <c r="BL279" s="4"/>
      <c r="BM279" s="24"/>
      <c r="BN279" s="25"/>
      <c r="BO279" s="25"/>
      <c r="BP279" s="25"/>
      <c r="BQ279" s="25"/>
      <c r="BR279" s="23"/>
      <c r="BS279" s="4"/>
      <c r="BT279" s="4"/>
      <c r="BU279" s="24"/>
      <c r="BV279" s="25"/>
      <c r="BW279" s="25"/>
      <c r="BX279" s="25"/>
      <c r="BY279" s="25"/>
      <c r="BZ279" s="32"/>
      <c r="CA279" s="26"/>
      <c r="CB279" s="26"/>
      <c r="CC279" s="27"/>
      <c r="CD279" s="26"/>
      <c r="CE279" s="25"/>
      <c r="CF279" s="25"/>
      <c r="CG279" s="25"/>
      <c r="CH279" s="23"/>
      <c r="CI279" s="4"/>
      <c r="CK279" s="7"/>
      <c r="CL279" s="7"/>
    </row>
    <row r="280" spans="1:113">
      <c r="A280" s="24"/>
      <c r="B280" s="23"/>
      <c r="C280" s="4"/>
      <c r="D280" s="4"/>
      <c r="E280" s="24"/>
      <c r="F280" s="23"/>
      <c r="G280" s="4"/>
      <c r="H280" s="4"/>
      <c r="I280" s="24"/>
      <c r="J280" s="25"/>
      <c r="K280" s="25"/>
      <c r="L280" s="25"/>
      <c r="M280" s="25"/>
      <c r="N280" s="23"/>
      <c r="O280" s="4"/>
      <c r="P280" s="4"/>
      <c r="Q280" s="24"/>
      <c r="R280" s="25"/>
      <c r="S280" s="25"/>
      <c r="T280" s="25"/>
      <c r="U280" s="25"/>
      <c r="V280" s="23"/>
      <c r="W280" s="4"/>
      <c r="X280" s="4"/>
      <c r="Y280" s="24"/>
      <c r="Z280" s="25"/>
      <c r="AA280" s="25"/>
      <c r="AB280" s="25"/>
      <c r="AC280" s="25"/>
      <c r="AD280" s="23"/>
      <c r="AE280" s="4"/>
      <c r="AF280" s="4"/>
      <c r="AG280" s="24"/>
      <c r="AH280" s="25"/>
      <c r="AI280" s="25"/>
      <c r="AJ280" s="25"/>
      <c r="AK280" s="25"/>
      <c r="AL280" s="23"/>
      <c r="AM280" s="4"/>
      <c r="AN280" s="4"/>
      <c r="AO280" s="24"/>
      <c r="AP280" s="25"/>
      <c r="AQ280" s="25"/>
      <c r="AR280" s="25"/>
      <c r="AS280" s="25"/>
      <c r="AT280" s="23"/>
      <c r="AU280" s="4"/>
      <c r="AV280" s="4"/>
      <c r="AW280" s="24"/>
      <c r="AX280" s="25"/>
      <c r="AY280" s="25"/>
      <c r="AZ280" s="25"/>
      <c r="BA280" s="25"/>
      <c r="BB280" s="23"/>
      <c r="BC280" s="4"/>
      <c r="BD280" s="4"/>
      <c r="BE280" s="24"/>
      <c r="BF280" s="25"/>
      <c r="BG280" s="25"/>
      <c r="BH280" s="25"/>
      <c r="BI280" s="25"/>
      <c r="BJ280" s="23"/>
      <c r="BK280" s="4"/>
      <c r="BL280" s="4"/>
      <c r="BM280" s="24"/>
      <c r="BN280" s="25"/>
      <c r="BO280" s="25"/>
      <c r="BP280" s="25"/>
      <c r="BQ280" s="25"/>
      <c r="BR280" s="23"/>
      <c r="BS280" s="33"/>
      <c r="BT280" s="33"/>
      <c r="BU280" s="34"/>
      <c r="BV280" s="33"/>
      <c r="BW280" s="33"/>
      <c r="BX280" s="33"/>
      <c r="BY280" s="33"/>
      <c r="BZ280" s="35"/>
      <c r="CA280" s="33"/>
      <c r="CB280" s="33"/>
      <c r="CC280" s="34"/>
      <c r="CD280" s="33"/>
      <c r="CE280" s="33"/>
      <c r="CF280" s="33"/>
      <c r="CG280" s="33"/>
      <c r="CH280" s="35"/>
      <c r="CI280" s="33"/>
      <c r="CK280" s="7"/>
      <c r="CL280" s="33"/>
      <c r="CM280" s="33"/>
      <c r="CP280" s="33"/>
      <c r="CT280" s="33"/>
      <c r="CX280" s="33"/>
      <c r="CY280" s="33"/>
      <c r="DB280" s="33"/>
      <c r="DC280" s="33"/>
      <c r="DG280" s="33"/>
      <c r="DH280" s="33"/>
    </row>
    <row r="281" spans="1:113">
      <c r="A281" s="206"/>
      <c r="B281" s="23"/>
      <c r="C281" s="21"/>
      <c r="D281" s="21"/>
      <c r="E281" s="22"/>
      <c r="F281" s="20"/>
      <c r="G281" s="21"/>
      <c r="H281" s="21"/>
      <c r="I281" s="22"/>
      <c r="J281" s="21"/>
      <c r="K281" s="21"/>
      <c r="L281" s="21"/>
      <c r="M281" s="21"/>
      <c r="N281" s="20"/>
      <c r="O281" s="21"/>
      <c r="P281" s="21"/>
      <c r="Q281" s="22"/>
      <c r="R281" s="21"/>
      <c r="S281" s="21"/>
      <c r="T281" s="21"/>
      <c r="U281" s="21"/>
      <c r="V281" s="20"/>
      <c r="W281" s="21"/>
      <c r="X281" s="21"/>
      <c r="Y281" s="22"/>
      <c r="Z281" s="21"/>
      <c r="AA281" s="21"/>
      <c r="AB281" s="21"/>
      <c r="AC281" s="21"/>
      <c r="AD281" s="20"/>
      <c r="AE281" s="21"/>
      <c r="AF281" s="21"/>
      <c r="AG281" s="22"/>
      <c r="AH281" s="21"/>
      <c r="AI281" s="21"/>
      <c r="AJ281" s="21"/>
      <c r="AK281" s="21"/>
      <c r="AL281" s="20"/>
      <c r="AM281" s="21"/>
      <c r="AN281" s="21"/>
      <c r="AO281" s="22"/>
      <c r="AP281" s="21"/>
      <c r="AQ281" s="21"/>
      <c r="AR281" s="21"/>
      <c r="AS281" s="21"/>
      <c r="AT281" s="20"/>
      <c r="AU281" s="21"/>
      <c r="AV281" s="21"/>
      <c r="AW281" s="22"/>
      <c r="AX281" s="21"/>
      <c r="AY281" s="21"/>
      <c r="AZ281" s="21"/>
      <c r="BA281" s="21"/>
      <c r="BB281" s="20"/>
      <c r="BC281" s="21"/>
      <c r="BD281" s="21"/>
      <c r="BE281" s="22"/>
      <c r="BF281" s="21"/>
      <c r="BG281" s="21"/>
      <c r="BH281" s="21"/>
      <c r="BI281" s="21"/>
      <c r="BJ281" s="20"/>
      <c r="BK281" s="21"/>
      <c r="BL281" s="21"/>
      <c r="BM281" s="22"/>
      <c r="BN281" s="21"/>
      <c r="BO281" s="21"/>
      <c r="BP281" s="21"/>
      <c r="BQ281" s="21"/>
      <c r="BR281" s="20"/>
      <c r="BS281" s="21"/>
      <c r="BT281" s="21"/>
      <c r="BU281" s="22"/>
      <c r="BV281" s="21"/>
      <c r="BW281" s="21"/>
      <c r="BX281" s="21"/>
      <c r="BY281" s="21"/>
      <c r="BZ281" s="20"/>
      <c r="CA281" s="21"/>
      <c r="CB281" s="21"/>
      <c r="CC281" s="22"/>
      <c r="CD281" s="21"/>
      <c r="CE281" s="21"/>
      <c r="CF281" s="21"/>
      <c r="CG281" s="21"/>
      <c r="CH281" s="20"/>
      <c r="CI281" s="21"/>
      <c r="CK281" s="7"/>
      <c r="CL281" s="21"/>
      <c r="CM281" s="21"/>
      <c r="CP281" s="21"/>
      <c r="CT281" s="21"/>
      <c r="CX281" s="21"/>
      <c r="CY281" s="21"/>
      <c r="DB281" s="21"/>
      <c r="DC281" s="21"/>
      <c r="DG281" s="21"/>
      <c r="DH281" s="21"/>
      <c r="DI281" s="1409"/>
    </row>
    <row r="282" spans="1:113">
      <c r="A282" s="206"/>
      <c r="B282" s="23"/>
      <c r="C282" s="21"/>
      <c r="D282" s="21"/>
      <c r="E282" s="22"/>
      <c r="F282" s="20"/>
      <c r="G282" s="21"/>
      <c r="H282" s="21"/>
      <c r="I282" s="22"/>
      <c r="J282" s="21"/>
      <c r="K282" s="21"/>
      <c r="L282" s="21"/>
      <c r="M282" s="21"/>
      <c r="N282" s="20"/>
      <c r="O282" s="21"/>
      <c r="P282" s="21"/>
      <c r="Q282" s="22"/>
      <c r="R282" s="21"/>
      <c r="S282" s="21"/>
      <c r="T282" s="21"/>
      <c r="U282" s="21"/>
      <c r="V282" s="20"/>
      <c r="W282" s="21"/>
      <c r="X282" s="21"/>
      <c r="Y282" s="22"/>
      <c r="Z282" s="21"/>
      <c r="AA282" s="21"/>
      <c r="AB282" s="21"/>
      <c r="AC282" s="21"/>
      <c r="AD282" s="20"/>
      <c r="AE282" s="21"/>
      <c r="AF282" s="21"/>
      <c r="AG282" s="22"/>
      <c r="AH282" s="21"/>
      <c r="AI282" s="21"/>
      <c r="AJ282" s="21"/>
      <c r="AK282" s="21"/>
      <c r="AL282" s="20"/>
      <c r="AM282" s="21"/>
      <c r="AN282" s="21"/>
      <c r="AO282" s="22"/>
      <c r="AP282" s="21"/>
      <c r="AQ282" s="21"/>
      <c r="AR282" s="21"/>
      <c r="AS282" s="21"/>
      <c r="AT282" s="20"/>
      <c r="AU282" s="21"/>
      <c r="AV282" s="21"/>
      <c r="AW282" s="22"/>
      <c r="AX282" s="21"/>
      <c r="AY282" s="21"/>
      <c r="AZ282" s="21"/>
      <c r="BA282" s="21"/>
      <c r="BB282" s="20"/>
      <c r="BC282" s="21"/>
      <c r="BD282" s="21"/>
      <c r="BE282" s="22"/>
      <c r="BF282" s="21"/>
      <c r="BG282" s="21"/>
      <c r="BH282" s="21"/>
      <c r="BI282" s="21"/>
      <c r="BJ282" s="20"/>
      <c r="BK282" s="21"/>
      <c r="BL282" s="21"/>
      <c r="BM282" s="22"/>
      <c r="BN282" s="21"/>
      <c r="BO282" s="21"/>
      <c r="BP282" s="21"/>
      <c r="BQ282" s="21"/>
      <c r="BR282" s="20"/>
      <c r="BS282" s="21"/>
      <c r="BT282" s="21"/>
      <c r="BU282" s="22"/>
      <c r="BV282" s="21"/>
      <c r="BW282" s="21"/>
      <c r="BX282" s="21"/>
      <c r="BY282" s="21"/>
      <c r="BZ282" s="20"/>
      <c r="CA282" s="21"/>
      <c r="CB282" s="21"/>
      <c r="CC282" s="22"/>
      <c r="CD282" s="21"/>
      <c r="CE282" s="21"/>
      <c r="CF282" s="21"/>
      <c r="CG282" s="21"/>
      <c r="CH282" s="20"/>
      <c r="CI282" s="21"/>
      <c r="CK282" s="7"/>
      <c r="CL282" s="21"/>
      <c r="CM282" s="21"/>
      <c r="CP282" s="21"/>
      <c r="CT282" s="21"/>
      <c r="CX282" s="21"/>
      <c r="CY282" s="21"/>
      <c r="DB282" s="21"/>
      <c r="DC282" s="21"/>
      <c r="DG282" s="21"/>
      <c r="DH282" s="21"/>
    </row>
    <row r="283" spans="1:113">
      <c r="A283" s="206"/>
      <c r="B283" s="23"/>
      <c r="C283" s="21"/>
      <c r="D283" s="21"/>
      <c r="E283" s="22"/>
      <c r="F283" s="20"/>
      <c r="G283" s="21"/>
      <c r="H283" s="21"/>
      <c r="I283" s="22"/>
      <c r="J283" s="21"/>
      <c r="K283" s="21"/>
      <c r="L283" s="21"/>
      <c r="M283" s="21"/>
      <c r="N283" s="20"/>
      <c r="O283" s="21"/>
      <c r="P283" s="21"/>
      <c r="Q283" s="22"/>
      <c r="R283" s="21"/>
      <c r="S283" s="21"/>
      <c r="T283" s="21"/>
      <c r="U283" s="21"/>
      <c r="V283" s="20"/>
      <c r="W283" s="21"/>
      <c r="X283" s="21"/>
      <c r="Y283" s="22"/>
      <c r="Z283" s="21"/>
      <c r="AA283" s="21"/>
      <c r="AB283" s="21"/>
      <c r="AC283" s="21"/>
      <c r="AD283" s="20"/>
      <c r="AE283" s="21"/>
      <c r="AF283" s="21"/>
      <c r="AG283" s="22"/>
      <c r="AH283" s="21"/>
      <c r="AI283" s="21"/>
      <c r="AJ283" s="21"/>
      <c r="AK283" s="21"/>
      <c r="AL283" s="20"/>
      <c r="AM283" s="21"/>
      <c r="AN283" s="21"/>
      <c r="AO283" s="22"/>
      <c r="AP283" s="21"/>
      <c r="AQ283" s="21"/>
      <c r="AR283" s="21"/>
      <c r="AS283" s="21"/>
      <c r="AT283" s="20"/>
      <c r="AU283" s="21"/>
      <c r="AV283" s="21"/>
      <c r="AW283" s="22"/>
      <c r="AX283" s="21"/>
      <c r="AY283" s="21"/>
      <c r="AZ283" s="21"/>
      <c r="BA283" s="21"/>
      <c r="BB283" s="20"/>
      <c r="BC283" s="21"/>
      <c r="BD283" s="21"/>
      <c r="BE283" s="22"/>
      <c r="BF283" s="21"/>
      <c r="BG283" s="21"/>
      <c r="BH283" s="21"/>
      <c r="BI283" s="21"/>
      <c r="BJ283" s="20"/>
      <c r="BK283" s="21"/>
      <c r="BL283" s="21"/>
      <c r="BM283" s="22"/>
      <c r="BN283" s="21"/>
      <c r="BO283" s="21"/>
      <c r="BP283" s="21"/>
      <c r="BQ283" s="21"/>
      <c r="BR283" s="20"/>
      <c r="BS283" s="21"/>
      <c r="BT283" s="21"/>
      <c r="BU283" s="22"/>
      <c r="BV283" s="21"/>
      <c r="BW283" s="21"/>
      <c r="BX283" s="21"/>
      <c r="BY283" s="21"/>
      <c r="BZ283" s="20"/>
      <c r="CA283" s="21"/>
      <c r="CB283" s="21"/>
      <c r="CC283" s="22"/>
      <c r="CD283" s="21"/>
      <c r="CE283" s="21"/>
      <c r="CF283" s="21"/>
      <c r="CG283" s="21"/>
      <c r="CH283" s="20"/>
      <c r="CI283" s="21"/>
      <c r="CK283" s="7"/>
      <c r="CL283" s="21"/>
      <c r="CM283" s="21"/>
      <c r="CP283" s="21"/>
      <c r="CT283" s="21"/>
      <c r="CX283" s="21"/>
      <c r="CY283" s="21"/>
      <c r="DB283" s="21"/>
      <c r="DC283" s="21"/>
      <c r="DG283" s="21"/>
      <c r="DH283" s="21"/>
      <c r="DI283" s="1410"/>
    </row>
    <row r="284" spans="1:113">
      <c r="A284" s="19"/>
      <c r="B284" s="29"/>
      <c r="C284" s="30"/>
      <c r="D284" s="30"/>
      <c r="E284" s="31"/>
      <c r="F284" s="29"/>
      <c r="G284" s="30"/>
      <c r="H284" s="30"/>
      <c r="I284" s="31"/>
      <c r="J284" s="30"/>
      <c r="K284" s="30"/>
      <c r="L284" s="30"/>
      <c r="M284" s="30"/>
      <c r="N284" s="29"/>
      <c r="O284" s="30"/>
      <c r="P284" s="30"/>
      <c r="Q284" s="31"/>
      <c r="R284" s="30"/>
      <c r="S284" s="30"/>
      <c r="T284" s="30"/>
      <c r="U284" s="30"/>
      <c r="V284" s="29"/>
      <c r="W284" s="30"/>
      <c r="X284" s="30"/>
      <c r="Y284" s="31"/>
      <c r="Z284" s="30"/>
      <c r="AA284" s="30"/>
      <c r="AB284" s="30"/>
      <c r="AC284" s="30"/>
      <c r="AD284" s="29"/>
      <c r="AE284" s="30"/>
      <c r="AF284" s="30"/>
      <c r="AG284" s="31"/>
      <c r="AH284" s="30"/>
      <c r="AI284" s="30"/>
      <c r="AJ284" s="30"/>
      <c r="AK284" s="30"/>
      <c r="AL284" s="29"/>
      <c r="AM284" s="30"/>
      <c r="AN284" s="30"/>
      <c r="AO284" s="31"/>
      <c r="AP284" s="30"/>
      <c r="AQ284" s="30"/>
      <c r="AR284" s="30"/>
      <c r="AS284" s="30"/>
      <c r="AT284" s="29"/>
      <c r="AU284" s="30"/>
      <c r="AV284" s="30"/>
      <c r="AW284" s="31"/>
      <c r="AX284" s="30"/>
      <c r="AY284" s="30"/>
      <c r="AZ284" s="30"/>
      <c r="BA284" s="30"/>
      <c r="BB284" s="29"/>
      <c r="BC284" s="30"/>
      <c r="BD284" s="30"/>
      <c r="BE284" s="31"/>
      <c r="BF284" s="30"/>
      <c r="BG284" s="30"/>
      <c r="BH284" s="30"/>
      <c r="BI284" s="30"/>
      <c r="BJ284" s="29"/>
      <c r="BK284" s="30"/>
      <c r="BL284" s="30"/>
      <c r="BM284" s="31"/>
      <c r="BN284" s="30"/>
      <c r="BO284" s="30"/>
      <c r="BP284" s="30"/>
      <c r="BQ284" s="30"/>
      <c r="BR284" s="29"/>
      <c r="BS284" s="30"/>
      <c r="BT284" s="30"/>
      <c r="BU284" s="31"/>
      <c r="BV284" s="30"/>
      <c r="BW284" s="30"/>
      <c r="BX284" s="30"/>
      <c r="BY284" s="30"/>
      <c r="BZ284" s="29"/>
      <c r="CA284" s="30"/>
      <c r="CB284" s="30"/>
      <c r="CC284" s="31"/>
      <c r="CD284" s="30"/>
      <c r="CE284" s="30"/>
      <c r="CF284" s="30"/>
      <c r="CG284" s="30"/>
      <c r="CH284" s="29"/>
      <c r="CI284" s="30"/>
      <c r="CK284" s="7"/>
      <c r="CL284" s="30"/>
      <c r="CM284" s="30"/>
      <c r="CP284" s="30"/>
      <c r="CT284" s="30"/>
      <c r="CX284" s="30"/>
      <c r="CY284" s="30"/>
      <c r="DB284" s="30"/>
      <c r="DC284" s="30"/>
      <c r="DG284" s="30"/>
      <c r="DH284" s="30"/>
    </row>
    <row r="285" spans="1:113">
      <c r="A285" s="24"/>
      <c r="B285" s="23"/>
      <c r="C285" s="4"/>
      <c r="D285" s="4"/>
      <c r="E285" s="24"/>
      <c r="F285" s="23"/>
      <c r="G285" s="4"/>
      <c r="H285" s="4"/>
      <c r="I285" s="24"/>
      <c r="J285" s="25"/>
      <c r="K285" s="25"/>
      <c r="L285" s="25"/>
      <c r="M285" s="25"/>
      <c r="N285" s="23"/>
      <c r="O285" s="4"/>
      <c r="P285" s="4"/>
      <c r="Q285" s="24"/>
      <c r="R285" s="25"/>
      <c r="S285" s="25"/>
      <c r="T285" s="25"/>
      <c r="U285" s="25"/>
      <c r="V285" s="23"/>
      <c r="W285" s="4"/>
      <c r="X285" s="4"/>
      <c r="Y285" s="24"/>
      <c r="Z285" s="25"/>
      <c r="AA285" s="25"/>
      <c r="AB285" s="25"/>
      <c r="AC285" s="25"/>
      <c r="AD285" s="23"/>
      <c r="AE285" s="4"/>
      <c r="AF285" s="4"/>
      <c r="AG285" s="24"/>
      <c r="AH285" s="25"/>
      <c r="AI285" s="25"/>
      <c r="AJ285" s="25"/>
      <c r="AK285" s="25"/>
      <c r="AL285" s="23"/>
      <c r="AM285" s="4"/>
      <c r="AN285" s="4"/>
      <c r="AO285" s="24"/>
      <c r="AP285" s="25"/>
      <c r="AQ285" s="25"/>
      <c r="AR285" s="25"/>
      <c r="AS285" s="25"/>
      <c r="AT285" s="23"/>
      <c r="AU285" s="4"/>
      <c r="AV285" s="4"/>
      <c r="AW285" s="24"/>
      <c r="AX285" s="25"/>
      <c r="AY285" s="25"/>
      <c r="AZ285" s="25"/>
      <c r="BA285" s="25"/>
      <c r="BB285" s="23"/>
      <c r="BC285" s="4"/>
      <c r="BD285" s="4"/>
      <c r="BE285" s="24"/>
      <c r="BF285" s="25"/>
      <c r="BG285" s="25"/>
      <c r="BH285" s="25"/>
      <c r="BI285" s="25"/>
      <c r="BJ285" s="23"/>
      <c r="BK285" s="4"/>
      <c r="BL285" s="4"/>
      <c r="BM285" s="24"/>
      <c r="BN285" s="25"/>
      <c r="BO285" s="25"/>
      <c r="BP285" s="25"/>
      <c r="BQ285" s="25"/>
      <c r="BR285" s="23"/>
      <c r="BS285" s="4"/>
      <c r="BT285" s="36"/>
      <c r="BU285" s="37"/>
      <c r="BV285" s="36"/>
      <c r="BW285" s="36"/>
      <c r="BX285" s="36"/>
      <c r="BY285" s="36"/>
      <c r="BZ285" s="38"/>
      <c r="CA285" s="36"/>
      <c r="CB285" s="36"/>
      <c r="CC285" s="34"/>
      <c r="CD285" s="36"/>
      <c r="CE285" s="36"/>
      <c r="CF285" s="36"/>
      <c r="CG285" s="36"/>
      <c r="CH285" s="38"/>
      <c r="CI285" s="36"/>
      <c r="CK285" s="7"/>
      <c r="CL285" s="36"/>
      <c r="CM285" s="36"/>
      <c r="CP285" s="36"/>
      <c r="CT285" s="36"/>
      <c r="CX285" s="36"/>
      <c r="CY285" s="36"/>
      <c r="DB285" s="36"/>
      <c r="DC285" s="36"/>
      <c r="DG285" s="36"/>
      <c r="DH285" s="36"/>
    </row>
    <row r="286" spans="1:113">
      <c r="A286" s="24"/>
      <c r="B286" s="23"/>
      <c r="C286" s="4"/>
      <c r="D286" s="4"/>
      <c r="E286" s="24"/>
      <c r="F286" s="23"/>
      <c r="G286" s="4"/>
      <c r="H286" s="4"/>
      <c r="I286" s="24"/>
      <c r="J286" s="25"/>
      <c r="K286" s="25"/>
      <c r="L286" s="25"/>
      <c r="M286" s="25"/>
      <c r="N286" s="23"/>
      <c r="O286" s="4"/>
      <c r="P286" s="4"/>
      <c r="Q286" s="24"/>
      <c r="R286" s="25"/>
      <c r="S286" s="25"/>
      <c r="T286" s="25"/>
      <c r="U286" s="25"/>
      <c r="V286" s="23"/>
      <c r="W286" s="4"/>
      <c r="X286" s="4"/>
      <c r="Y286" s="24"/>
      <c r="Z286" s="25"/>
      <c r="AA286" s="25"/>
      <c r="AB286" s="25"/>
      <c r="AC286" s="25"/>
      <c r="AD286" s="23"/>
      <c r="AE286" s="4"/>
      <c r="AF286" s="4"/>
      <c r="AG286" s="24"/>
      <c r="AH286" s="25"/>
      <c r="AI286" s="25"/>
      <c r="AJ286" s="25"/>
      <c r="AK286" s="25"/>
      <c r="AL286" s="23"/>
      <c r="AM286" s="4"/>
      <c r="AN286" s="4"/>
      <c r="AO286" s="24"/>
      <c r="AP286" s="25"/>
      <c r="AQ286" s="25"/>
      <c r="AR286" s="25"/>
      <c r="AS286" s="25"/>
      <c r="AT286" s="23"/>
      <c r="AU286" s="4"/>
      <c r="AV286" s="4"/>
      <c r="AW286" s="24"/>
      <c r="AX286" s="25"/>
      <c r="AY286" s="25"/>
      <c r="AZ286" s="25"/>
      <c r="BA286" s="25"/>
      <c r="BB286" s="23"/>
      <c r="BC286" s="4"/>
      <c r="BD286" s="4"/>
      <c r="BE286" s="24"/>
      <c r="BF286" s="25"/>
      <c r="BG286" s="25"/>
      <c r="BH286" s="25"/>
      <c r="BI286" s="25"/>
      <c r="BJ286" s="23"/>
      <c r="BK286" s="4"/>
      <c r="BL286" s="4"/>
      <c r="BM286" s="24"/>
      <c r="BN286" s="25"/>
      <c r="BO286" s="25"/>
      <c r="BP286" s="25"/>
      <c r="BQ286" s="25"/>
      <c r="BR286" s="23"/>
      <c r="BS286" s="4"/>
      <c r="BT286" s="36"/>
      <c r="BU286" s="37"/>
      <c r="BV286" s="36"/>
      <c r="BW286" s="36"/>
      <c r="BX286" s="36"/>
      <c r="BY286" s="36"/>
      <c r="BZ286" s="38"/>
      <c r="CA286" s="36"/>
      <c r="CB286" s="36"/>
      <c r="CC286" s="37"/>
      <c r="CD286" s="36"/>
      <c r="CE286" s="36"/>
      <c r="CF286" s="36"/>
      <c r="CG286" s="36"/>
      <c r="CH286" s="38"/>
      <c r="CI286" s="36"/>
      <c r="CK286" s="7"/>
      <c r="CL286" s="36"/>
      <c r="CM286" s="36"/>
      <c r="CP286" s="36"/>
      <c r="CT286" s="36"/>
      <c r="CX286" s="36"/>
      <c r="CY286" s="36"/>
      <c r="DB286" s="36"/>
      <c r="DC286" s="36"/>
      <c r="DG286" s="36"/>
      <c r="DH286" s="36"/>
    </row>
    <row r="287" spans="1:113">
      <c r="B287" s="39"/>
      <c r="C287" s="40"/>
      <c r="D287" s="40"/>
      <c r="E287" s="41"/>
      <c r="F287" s="39"/>
      <c r="G287" s="40"/>
      <c r="H287" s="40"/>
      <c r="I287" s="41"/>
      <c r="J287" s="40"/>
      <c r="K287" s="40"/>
      <c r="L287" s="40"/>
      <c r="M287" s="40"/>
      <c r="N287" s="39"/>
      <c r="O287" s="40"/>
      <c r="P287" s="40"/>
      <c r="Q287" s="41"/>
      <c r="R287" s="40"/>
      <c r="S287" s="40"/>
      <c r="T287" s="40"/>
      <c r="U287" s="40"/>
      <c r="V287" s="39"/>
      <c r="W287" s="40"/>
      <c r="X287" s="40"/>
      <c r="Y287" s="41"/>
      <c r="Z287" s="40"/>
      <c r="AA287" s="40"/>
      <c r="AB287" s="40"/>
      <c r="AC287" s="40"/>
      <c r="AD287" s="39"/>
      <c r="AE287" s="40"/>
      <c r="AF287" s="40"/>
      <c r="AG287" s="41"/>
      <c r="AH287" s="40"/>
      <c r="AI287" s="40"/>
      <c r="AJ287" s="40"/>
      <c r="AK287" s="40"/>
      <c r="AL287" s="39"/>
      <c r="AM287" s="40"/>
      <c r="AN287" s="40"/>
      <c r="AO287" s="41"/>
      <c r="AP287" s="40"/>
      <c r="AQ287" s="40"/>
      <c r="AR287" s="40"/>
      <c r="AS287" s="40"/>
      <c r="AT287" s="39"/>
      <c r="AU287" s="40"/>
      <c r="AV287" s="40"/>
      <c r="AW287" s="41"/>
      <c r="AX287" s="40"/>
      <c r="AY287" s="40"/>
      <c r="AZ287" s="40"/>
      <c r="BA287" s="40"/>
      <c r="BB287" s="39"/>
      <c r="BC287" s="40"/>
      <c r="BD287" s="40"/>
      <c r="BE287" s="41"/>
      <c r="BF287" s="40"/>
      <c r="BG287" s="40"/>
      <c r="BH287" s="40"/>
      <c r="BI287" s="40"/>
      <c r="BJ287" s="39"/>
      <c r="BK287" s="40"/>
      <c r="BL287" s="40"/>
      <c r="BM287" s="41"/>
      <c r="BN287" s="40"/>
      <c r="BO287" s="40"/>
      <c r="BP287" s="40"/>
      <c r="BQ287" s="40"/>
      <c r="BR287" s="39"/>
      <c r="BS287" s="40"/>
      <c r="BT287" s="40"/>
      <c r="BU287" s="41"/>
      <c r="BV287" s="40"/>
      <c r="BW287" s="40"/>
      <c r="BX287" s="40"/>
      <c r="BY287" s="40"/>
      <c r="BZ287" s="39"/>
      <c r="CA287" s="40"/>
      <c r="CB287" s="40"/>
      <c r="CC287" s="41"/>
      <c r="CD287" s="40"/>
      <c r="CE287" s="40"/>
      <c r="CF287" s="40"/>
      <c r="CG287" s="40"/>
      <c r="CH287" s="39"/>
      <c r="CI287" s="40"/>
      <c r="CK287" s="7"/>
      <c r="CL287" s="40"/>
      <c r="CM287" s="40"/>
      <c r="CP287" s="40"/>
      <c r="CT287" s="40"/>
      <c r="CX287" s="40"/>
      <c r="CY287" s="40"/>
      <c r="DB287" s="40"/>
      <c r="DC287" s="40"/>
      <c r="DG287" s="40"/>
      <c r="DH287" s="40"/>
    </row>
    <row r="288" spans="1:113">
      <c r="B288" s="39"/>
      <c r="C288" s="40"/>
      <c r="D288" s="40"/>
      <c r="E288" s="41"/>
      <c r="F288" s="39"/>
      <c r="G288" s="40"/>
      <c r="H288" s="40"/>
      <c r="I288" s="41"/>
      <c r="J288" s="40"/>
      <c r="K288" s="40"/>
      <c r="L288" s="40"/>
      <c r="M288" s="40"/>
      <c r="N288" s="39"/>
      <c r="O288" s="40"/>
      <c r="P288" s="40"/>
      <c r="Q288" s="41"/>
      <c r="R288" s="40"/>
      <c r="S288" s="40"/>
      <c r="T288" s="40"/>
      <c r="U288" s="40"/>
      <c r="V288" s="39"/>
      <c r="W288" s="40"/>
      <c r="X288" s="40"/>
      <c r="Y288" s="41"/>
      <c r="Z288" s="40"/>
      <c r="AA288" s="40"/>
      <c r="AB288" s="40"/>
      <c r="AC288" s="40"/>
      <c r="AD288" s="39"/>
      <c r="AE288" s="40"/>
      <c r="AF288" s="40"/>
      <c r="AG288" s="41"/>
      <c r="AH288" s="40"/>
      <c r="AI288" s="40"/>
      <c r="AJ288" s="40"/>
      <c r="AK288" s="40"/>
      <c r="AL288" s="39"/>
      <c r="AM288" s="40"/>
      <c r="AN288" s="40"/>
      <c r="AO288" s="41"/>
      <c r="AP288" s="40"/>
      <c r="AQ288" s="40"/>
      <c r="AR288" s="40"/>
      <c r="AS288" s="40"/>
      <c r="AT288" s="39"/>
      <c r="AU288" s="40"/>
      <c r="AV288" s="40"/>
      <c r="AW288" s="41"/>
      <c r="AX288" s="40"/>
      <c r="AY288" s="40"/>
      <c r="AZ288" s="40"/>
      <c r="BA288" s="40"/>
      <c r="BB288" s="39"/>
      <c r="BC288" s="40"/>
      <c r="BD288" s="40"/>
      <c r="BE288" s="41"/>
      <c r="BF288" s="40"/>
      <c r="BG288" s="40"/>
      <c r="BH288" s="40"/>
      <c r="BI288" s="40"/>
      <c r="BJ288" s="39"/>
      <c r="BK288" s="40"/>
      <c r="BL288" s="40"/>
      <c r="BM288" s="41"/>
      <c r="BN288" s="40"/>
      <c r="BO288" s="40"/>
      <c r="BP288" s="40"/>
      <c r="BQ288" s="40"/>
      <c r="BR288" s="39"/>
      <c r="BS288" s="40"/>
      <c r="BT288" s="40"/>
      <c r="BU288" s="41"/>
      <c r="BV288" s="40"/>
      <c r="BW288" s="40"/>
      <c r="BX288" s="40"/>
      <c r="BY288" s="40"/>
      <c r="BZ288" s="39"/>
      <c r="CA288" s="40"/>
      <c r="CB288" s="40"/>
      <c r="CC288" s="41"/>
      <c r="CD288" s="40"/>
      <c r="CE288" s="40"/>
      <c r="CF288" s="40"/>
      <c r="CG288" s="40"/>
      <c r="CH288" s="39"/>
      <c r="CI288" s="40"/>
      <c r="CK288" s="7"/>
      <c r="CL288" s="40"/>
      <c r="CM288" s="40"/>
      <c r="CP288" s="40"/>
      <c r="CT288" s="40"/>
      <c r="CX288" s="40"/>
      <c r="CY288" s="40"/>
      <c r="DB288" s="40"/>
      <c r="DC288" s="40"/>
      <c r="DG288" s="40"/>
      <c r="DH288" s="40"/>
    </row>
    <row r="289" spans="1:112">
      <c r="B289" s="39"/>
      <c r="C289" s="40"/>
      <c r="D289" s="40"/>
      <c r="E289" s="41"/>
      <c r="F289" s="39"/>
      <c r="G289" s="40"/>
      <c r="H289" s="40"/>
      <c r="I289" s="41"/>
      <c r="J289" s="40"/>
      <c r="K289" s="40"/>
      <c r="L289" s="40"/>
      <c r="M289" s="40"/>
      <c r="N289" s="39"/>
      <c r="O289" s="40"/>
      <c r="P289" s="40"/>
      <c r="Q289" s="41"/>
      <c r="R289" s="40"/>
      <c r="S289" s="40"/>
      <c r="T289" s="40"/>
      <c r="U289" s="40"/>
      <c r="V289" s="39"/>
      <c r="W289" s="40"/>
      <c r="X289" s="40"/>
      <c r="Y289" s="41"/>
      <c r="Z289" s="40"/>
      <c r="AA289" s="40"/>
      <c r="AB289" s="40"/>
      <c r="AC289" s="40"/>
      <c r="AD289" s="39"/>
      <c r="AE289" s="40"/>
      <c r="AF289" s="40"/>
      <c r="AG289" s="41"/>
      <c r="AH289" s="40"/>
      <c r="AI289" s="40"/>
      <c r="AJ289" s="40"/>
      <c r="AK289" s="40"/>
      <c r="AL289" s="39"/>
      <c r="AM289" s="40"/>
      <c r="AN289" s="40"/>
      <c r="AO289" s="41"/>
      <c r="AP289" s="40"/>
      <c r="AQ289" s="40"/>
      <c r="AR289" s="40"/>
      <c r="AS289" s="40"/>
      <c r="AT289" s="39"/>
      <c r="AU289" s="40"/>
      <c r="AV289" s="40"/>
      <c r="AW289" s="41"/>
      <c r="AX289" s="40"/>
      <c r="AY289" s="40"/>
      <c r="AZ289" s="40"/>
      <c r="BA289" s="40"/>
      <c r="BB289" s="39"/>
      <c r="BC289" s="40"/>
      <c r="BD289" s="40"/>
      <c r="BE289" s="41"/>
      <c r="BF289" s="40"/>
      <c r="BG289" s="40"/>
      <c r="BH289" s="40"/>
      <c r="BI289" s="40"/>
      <c r="BJ289" s="39"/>
      <c r="BK289" s="40"/>
      <c r="BL289" s="40"/>
      <c r="BM289" s="41"/>
      <c r="BN289" s="40"/>
      <c r="BO289" s="40"/>
      <c r="BP289" s="40"/>
      <c r="BQ289" s="40"/>
      <c r="BR289" s="39"/>
      <c r="BS289" s="40"/>
      <c r="BT289" s="40"/>
      <c r="BU289" s="41"/>
      <c r="BV289" s="40"/>
      <c r="BW289" s="40"/>
      <c r="BX289" s="40"/>
      <c r="BY289" s="40"/>
      <c r="BZ289" s="39"/>
      <c r="CA289" s="40"/>
      <c r="CB289" s="40"/>
      <c r="CC289" s="41"/>
      <c r="CD289" s="40"/>
      <c r="CE289" s="40"/>
      <c r="CF289" s="40"/>
      <c r="CG289" s="40"/>
      <c r="CH289" s="39"/>
      <c r="CI289" s="40"/>
      <c r="CK289" s="7"/>
      <c r="CL289" s="40"/>
      <c r="CM289" s="40"/>
      <c r="CP289" s="40"/>
      <c r="CT289" s="40"/>
      <c r="CX289" s="40"/>
      <c r="CY289" s="40"/>
      <c r="DB289" s="40"/>
      <c r="DC289" s="40"/>
      <c r="DG289" s="40"/>
      <c r="DH289" s="40"/>
    </row>
    <row r="290" spans="1:112">
      <c r="A290" s="19"/>
      <c r="B290" s="42"/>
      <c r="C290" s="43"/>
      <c r="D290" s="43"/>
      <c r="E290" s="44"/>
      <c r="F290" s="42"/>
      <c r="G290" s="43"/>
      <c r="H290" s="43"/>
      <c r="I290" s="44"/>
      <c r="J290" s="43"/>
      <c r="K290" s="43"/>
      <c r="L290" s="43"/>
      <c r="M290" s="43"/>
      <c r="N290" s="42"/>
      <c r="O290" s="43"/>
      <c r="P290" s="43"/>
      <c r="Q290" s="44"/>
      <c r="R290" s="43"/>
      <c r="S290" s="43"/>
      <c r="T290" s="43"/>
      <c r="U290" s="43"/>
      <c r="V290" s="42"/>
      <c r="W290" s="43"/>
      <c r="X290" s="43"/>
      <c r="Y290" s="44"/>
      <c r="Z290" s="43"/>
      <c r="AA290" s="43"/>
      <c r="AB290" s="43"/>
      <c r="AC290" s="43"/>
      <c r="AD290" s="42"/>
      <c r="AE290" s="43"/>
      <c r="AF290" s="43"/>
      <c r="AG290" s="44"/>
      <c r="AH290" s="43"/>
      <c r="AI290" s="43"/>
      <c r="AJ290" s="43"/>
      <c r="AK290" s="43"/>
      <c r="AL290" s="42"/>
      <c r="AM290" s="43"/>
      <c r="AN290" s="43"/>
      <c r="AO290" s="44"/>
      <c r="AP290" s="43"/>
      <c r="AQ290" s="43"/>
      <c r="AR290" s="43"/>
      <c r="AS290" s="43"/>
      <c r="AT290" s="42"/>
      <c r="AU290" s="43"/>
      <c r="AV290" s="43"/>
      <c r="AW290" s="44"/>
      <c r="AX290" s="43"/>
      <c r="AY290" s="43"/>
      <c r="AZ290" s="43"/>
      <c r="BA290" s="43"/>
      <c r="BB290" s="42"/>
      <c r="BC290" s="43"/>
      <c r="BD290" s="43"/>
      <c r="BE290" s="44"/>
      <c r="BF290" s="43"/>
      <c r="BG290" s="43"/>
      <c r="BH290" s="43"/>
      <c r="BI290" s="43"/>
      <c r="BJ290" s="42"/>
      <c r="BK290" s="43"/>
      <c r="BL290" s="43"/>
      <c r="BM290" s="44"/>
      <c r="BN290" s="43"/>
      <c r="BO290" s="43"/>
      <c r="BP290" s="43"/>
      <c r="BQ290" s="43"/>
      <c r="BR290" s="42"/>
      <c r="BS290" s="43"/>
      <c r="BT290" s="43"/>
      <c r="BU290" s="44"/>
      <c r="BV290" s="43"/>
      <c r="BW290" s="43"/>
      <c r="BX290" s="43"/>
      <c r="BY290" s="43"/>
      <c r="BZ290" s="42"/>
      <c r="CA290" s="43"/>
      <c r="CB290" s="43"/>
      <c r="CC290" s="44"/>
      <c r="CD290" s="43"/>
      <c r="CE290" s="43"/>
      <c r="CF290" s="43"/>
      <c r="CG290" s="43"/>
      <c r="CH290" s="42"/>
      <c r="CI290" s="43"/>
      <c r="CK290" s="7"/>
      <c r="CL290" s="43"/>
      <c r="CM290" s="43"/>
      <c r="CP290" s="43"/>
      <c r="CT290" s="43"/>
      <c r="CX290" s="43"/>
      <c r="CY290" s="43"/>
      <c r="DB290" s="43"/>
      <c r="DC290" s="43"/>
      <c r="DG290" s="43"/>
      <c r="DH290" s="43"/>
    </row>
    <row r="292" spans="1:112">
      <c r="A292" s="24"/>
      <c r="B292" s="23"/>
      <c r="C292" s="4"/>
      <c r="D292" s="4"/>
      <c r="E292" s="24"/>
      <c r="F292" s="23"/>
      <c r="G292" s="4"/>
      <c r="H292" s="4"/>
      <c r="I292" s="24"/>
      <c r="J292" s="25"/>
      <c r="K292" s="25"/>
      <c r="L292" s="25"/>
      <c r="M292" s="25"/>
      <c r="N292" s="23"/>
      <c r="O292" s="4"/>
      <c r="P292" s="4"/>
      <c r="Q292" s="24"/>
      <c r="R292" s="25"/>
      <c r="S292" s="25"/>
      <c r="T292" s="25"/>
      <c r="U292" s="25"/>
      <c r="V292" s="23"/>
      <c r="W292" s="4"/>
      <c r="X292" s="4"/>
      <c r="Y292" s="24"/>
      <c r="Z292" s="25"/>
      <c r="AA292" s="25"/>
      <c r="AB292" s="25"/>
      <c r="AC292" s="25"/>
      <c r="AD292" s="23"/>
      <c r="AE292" s="4"/>
      <c r="AF292" s="4"/>
      <c r="AG292" s="24"/>
      <c r="AH292" s="25"/>
      <c r="AI292" s="25"/>
      <c r="AJ292" s="25"/>
      <c r="AK292" s="25"/>
      <c r="AL292" s="23"/>
      <c r="AM292" s="4"/>
      <c r="AN292" s="4"/>
      <c r="AO292" s="24"/>
      <c r="AP292" s="25"/>
      <c r="AQ292" s="25"/>
      <c r="AR292" s="25"/>
      <c r="AS292" s="25"/>
      <c r="AT292" s="23"/>
      <c r="AU292" s="4"/>
      <c r="AV292" s="4"/>
      <c r="AW292" s="24"/>
      <c r="AX292" s="25"/>
      <c r="AY292" s="25"/>
      <c r="AZ292" s="25"/>
      <c r="BA292" s="25"/>
      <c r="BB292" s="23"/>
      <c r="BC292" s="4"/>
      <c r="BD292" s="4"/>
      <c r="BE292" s="24"/>
      <c r="BF292" s="25"/>
      <c r="BG292" s="25"/>
      <c r="BH292" s="25"/>
      <c r="BI292" s="25"/>
      <c r="BJ292" s="23"/>
      <c r="BK292" s="4"/>
      <c r="BL292" s="4"/>
      <c r="BM292" s="24"/>
      <c r="BN292" s="25"/>
      <c r="BO292" s="25"/>
      <c r="BP292" s="25"/>
      <c r="BQ292" s="25"/>
      <c r="BR292" s="23"/>
      <c r="BS292" s="4"/>
      <c r="BT292" s="4"/>
      <c r="BU292" s="24"/>
      <c r="BV292" s="25"/>
      <c r="BW292" s="25"/>
      <c r="BX292" s="25"/>
      <c r="BY292" s="25"/>
      <c r="BZ292" s="23"/>
      <c r="CA292" s="4"/>
      <c r="CB292" s="4"/>
      <c r="CC292" s="24"/>
      <c r="CD292" s="25"/>
      <c r="CE292" s="25"/>
      <c r="CF292" s="25"/>
      <c r="CG292" s="25"/>
      <c r="CH292" s="23"/>
      <c r="CI292" s="199"/>
      <c r="CL292" s="23"/>
      <c r="CM292" s="199"/>
      <c r="CP292" s="4"/>
      <c r="CT292" s="4"/>
      <c r="CX292" s="4"/>
      <c r="CY292" s="4"/>
      <c r="DB292" s="4"/>
      <c r="DC292" s="4"/>
      <c r="DG292" s="4"/>
      <c r="DH292" s="4"/>
    </row>
    <row r="293" spans="1:112">
      <c r="A293" s="24"/>
      <c r="B293" s="23"/>
      <c r="C293" s="4"/>
      <c r="D293" s="4"/>
      <c r="E293" s="24"/>
      <c r="F293" s="23"/>
      <c r="G293" s="4"/>
      <c r="H293" s="4"/>
      <c r="I293" s="24"/>
      <c r="J293" s="25"/>
      <c r="K293" s="25"/>
      <c r="L293" s="25"/>
      <c r="M293" s="25"/>
      <c r="N293" s="23"/>
      <c r="O293" s="4"/>
      <c r="P293" s="4"/>
      <c r="Q293" s="24"/>
      <c r="R293" s="25"/>
      <c r="S293" s="25"/>
      <c r="T293" s="25"/>
      <c r="U293" s="25"/>
      <c r="V293" s="23"/>
      <c r="W293" s="4"/>
      <c r="X293" s="4"/>
      <c r="Y293" s="24"/>
      <c r="Z293" s="25"/>
      <c r="AA293" s="25"/>
      <c r="AB293" s="25"/>
      <c r="AC293" s="25"/>
      <c r="AD293" s="23"/>
      <c r="AE293" s="4"/>
      <c r="AF293" s="4"/>
      <c r="AG293" s="24"/>
      <c r="AH293" s="25"/>
      <c r="AI293" s="25"/>
      <c r="AJ293" s="25"/>
      <c r="AK293" s="25"/>
      <c r="AL293" s="23"/>
      <c r="AM293" s="4"/>
      <c r="AN293" s="4"/>
      <c r="AO293" s="24"/>
      <c r="AP293" s="25"/>
      <c r="AQ293" s="25"/>
      <c r="AR293" s="25"/>
      <c r="AS293" s="25"/>
      <c r="AT293" s="23"/>
      <c r="AU293" s="4"/>
      <c r="AV293" s="4"/>
      <c r="AW293" s="24"/>
      <c r="AX293" s="25"/>
      <c r="AY293" s="25"/>
      <c r="AZ293" s="25"/>
      <c r="BA293" s="25"/>
      <c r="BB293" s="23"/>
      <c r="BC293" s="4"/>
      <c r="BD293" s="4"/>
      <c r="BE293" s="24"/>
      <c r="BF293" s="25"/>
      <c r="BG293" s="25"/>
      <c r="BH293" s="25"/>
      <c r="BI293" s="25"/>
      <c r="BJ293" s="23"/>
      <c r="BK293" s="4"/>
      <c r="BL293" s="4"/>
      <c r="BM293" s="24"/>
      <c r="BN293" s="25"/>
      <c r="BO293" s="25"/>
      <c r="BP293" s="25"/>
      <c r="BQ293" s="25"/>
      <c r="BR293" s="23"/>
      <c r="BS293" s="4"/>
      <c r="BT293" s="4"/>
      <c r="BU293" s="24"/>
      <c r="BV293" s="25"/>
      <c r="BW293" s="25"/>
      <c r="BX293" s="25"/>
      <c r="BY293" s="25"/>
      <c r="BZ293" s="23"/>
      <c r="CA293" s="4"/>
      <c r="CB293" s="4"/>
      <c r="CC293" s="24"/>
      <c r="CD293" s="25"/>
      <c r="CE293" s="25"/>
      <c r="CF293" s="25"/>
      <c r="CG293" s="25"/>
      <c r="CH293" s="23"/>
      <c r="CI293" s="199"/>
      <c r="CL293" s="23"/>
      <c r="CM293" s="199"/>
      <c r="CP293" s="4"/>
      <c r="CT293" s="4"/>
      <c r="CX293" s="4"/>
      <c r="CY293" s="4"/>
      <c r="DB293" s="4"/>
      <c r="DC293" s="4"/>
      <c r="DG293" s="4"/>
      <c r="DH293" s="4"/>
    </row>
    <row r="294" spans="1:112">
      <c r="A294" s="24"/>
      <c r="B294" s="23"/>
      <c r="C294" s="4"/>
      <c r="D294" s="4"/>
      <c r="E294" s="24"/>
      <c r="F294" s="23"/>
      <c r="G294" s="4"/>
      <c r="H294" s="4"/>
      <c r="I294" s="24"/>
      <c r="J294" s="25"/>
      <c r="K294" s="25"/>
      <c r="L294" s="25"/>
      <c r="M294" s="25"/>
      <c r="N294" s="23"/>
      <c r="O294" s="4"/>
      <c r="P294" s="4"/>
      <c r="Q294" s="24"/>
      <c r="R294" s="25"/>
      <c r="S294" s="25"/>
      <c r="T294" s="25"/>
      <c r="U294" s="25"/>
      <c r="V294" s="23"/>
      <c r="W294" s="4"/>
      <c r="X294" s="4"/>
      <c r="Y294" s="24"/>
      <c r="Z294" s="25"/>
      <c r="AA294" s="25"/>
      <c r="AB294" s="25"/>
      <c r="AC294" s="25"/>
      <c r="AD294" s="23"/>
      <c r="AE294" s="4"/>
      <c r="AF294" s="4"/>
      <c r="AG294" s="24"/>
      <c r="AH294" s="25"/>
      <c r="AI294" s="25"/>
      <c r="AJ294" s="25"/>
      <c r="AK294" s="25"/>
      <c r="AL294" s="23"/>
      <c r="AM294" s="4"/>
      <c r="AN294" s="4"/>
      <c r="AO294" s="24"/>
      <c r="AP294" s="25"/>
      <c r="AQ294" s="25"/>
      <c r="AR294" s="25"/>
      <c r="AS294" s="25"/>
      <c r="AT294" s="23"/>
      <c r="AU294" s="4"/>
      <c r="AV294" s="4"/>
      <c r="AW294" s="24"/>
      <c r="AX294" s="25"/>
      <c r="AY294" s="25"/>
      <c r="AZ294" s="25"/>
      <c r="BA294" s="25"/>
      <c r="BB294" s="23"/>
      <c r="BC294" s="4"/>
      <c r="BD294" s="4"/>
      <c r="BE294" s="24"/>
      <c r="BF294" s="25"/>
      <c r="BG294" s="25"/>
      <c r="BH294" s="25"/>
      <c r="BI294" s="25"/>
      <c r="BJ294" s="23"/>
      <c r="BK294" s="4"/>
      <c r="BL294" s="4"/>
      <c r="BM294" s="24"/>
      <c r="BN294" s="25"/>
      <c r="BO294" s="25"/>
      <c r="BP294" s="25"/>
      <c r="BQ294" s="25"/>
      <c r="BR294" s="23"/>
      <c r="BS294" s="4"/>
      <c r="BT294" s="4"/>
      <c r="BU294" s="24"/>
      <c r="BV294" s="25"/>
      <c r="BW294" s="25"/>
      <c r="BX294" s="25"/>
      <c r="BY294" s="25"/>
      <c r="BZ294" s="23"/>
      <c r="CA294" s="4"/>
      <c r="CB294" s="4"/>
      <c r="CC294" s="24"/>
      <c r="CD294" s="25"/>
      <c r="CE294" s="25"/>
      <c r="CF294" s="25"/>
      <c r="CG294" s="25"/>
      <c r="CH294" s="23"/>
      <c r="CI294" s="199"/>
      <c r="CL294" s="23"/>
      <c r="CM294" s="199"/>
      <c r="CP294" s="4"/>
      <c r="CT294" s="4"/>
      <c r="CX294" s="4"/>
      <c r="CY294" s="4"/>
      <c r="DB294" s="4"/>
      <c r="DC294" s="4"/>
      <c r="DG294" s="4"/>
      <c r="DH294" s="4"/>
    </row>
  </sheetData>
  <dataConsolidate/>
  <pageMargins left="0.74803149606299213" right="0.74803149606299213" top="0.98425196850393704" bottom="0.98425196850393704" header="0.51181102362204722" footer="0.51181102362204722"/>
  <pageSetup paperSize="9" scale="5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B101"/>
  <sheetViews>
    <sheetView showGridLines="0" workbookViewId="0">
      <pane xSplit="1" ySplit="4" topLeftCell="DC5" activePane="bottomRight" state="frozen"/>
      <selection pane="topRight" activeCell="B1" sqref="B1"/>
      <selection pane="bottomLeft" activeCell="A4" sqref="A4"/>
      <selection pane="bottomRight"/>
    </sheetView>
  </sheetViews>
  <sheetFormatPr defaultRowHeight="12.75" outlineLevelRow="1" outlineLevelCol="1"/>
  <cols>
    <col min="1" max="1" width="60.42578125" style="7" customWidth="1"/>
    <col min="2" max="91" width="8.7109375" style="7" hidden="1" customWidth="1" outlineLevel="1"/>
    <col min="92" max="93" width="9.140625" style="7" hidden="1" customWidth="1" outlineLevel="1"/>
    <col min="94" max="94" width="0" style="7" hidden="1" customWidth="1" outlineLevel="1" collapsed="1"/>
    <col min="95" max="97" width="0" style="7" hidden="1" customWidth="1" outlineLevel="1"/>
    <col min="98" max="98" width="9.140625" style="7" collapsed="1"/>
    <col min="99" max="113" width="9.140625" style="7"/>
    <col min="114" max="114" width="11.85546875" style="7" customWidth="1"/>
    <col min="115" max="16384" width="9.140625" style="7"/>
  </cols>
  <sheetData>
    <row r="1" spans="1:117">
      <c r="A1" s="366" t="s">
        <v>25</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775"/>
      <c r="CM1" s="366"/>
      <c r="CN1" s="366"/>
      <c r="CO1" s="366"/>
      <c r="CP1" s="794"/>
      <c r="CQ1" s="366"/>
      <c r="CR1" s="366"/>
      <c r="CS1" s="527"/>
      <c r="CT1" s="1083" t="s">
        <v>26</v>
      </c>
      <c r="CU1" s="788"/>
      <c r="CV1" s="788"/>
      <c r="CW1" s="788"/>
      <c r="CX1" s="899"/>
      <c r="CY1" s="965"/>
      <c r="CZ1" s="1133"/>
      <c r="DA1" s="783"/>
      <c r="DB1" s="1083"/>
      <c r="DC1" s="1133"/>
      <c r="DD1" s="1133"/>
      <c r="DE1" s="1133"/>
      <c r="DF1" s="1083"/>
      <c r="DG1" s="1133"/>
      <c r="DH1" s="1133"/>
      <c r="DI1" s="1133"/>
      <c r="DJ1" s="1319"/>
      <c r="DK1" s="1133"/>
      <c r="DL1" s="1133"/>
      <c r="DM1" s="1133"/>
    </row>
    <row r="2" spans="1:117">
      <c r="A2" s="366" t="s">
        <v>94</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t="s">
        <v>95</v>
      </c>
      <c r="BK2" s="366"/>
      <c r="BL2" s="366"/>
      <c r="BM2" s="366"/>
      <c r="BN2" s="366"/>
      <c r="BO2" s="366"/>
      <c r="BP2" s="366"/>
      <c r="BQ2" s="366"/>
      <c r="BR2" s="366"/>
      <c r="BS2" s="366"/>
      <c r="BT2" s="366"/>
      <c r="BU2" s="366"/>
      <c r="BV2" s="366"/>
      <c r="BW2" s="366"/>
      <c r="BX2" s="366"/>
      <c r="BY2" s="366"/>
      <c r="BZ2" s="366"/>
      <c r="CA2" s="366"/>
      <c r="CB2" s="366"/>
      <c r="CC2" s="366"/>
      <c r="CD2" s="366"/>
      <c r="CE2" s="366"/>
      <c r="CF2" s="366"/>
      <c r="CG2" s="366"/>
      <c r="CH2" s="775"/>
      <c r="CI2" s="366"/>
      <c r="CJ2" s="366"/>
      <c r="CK2" s="366"/>
      <c r="CL2" s="366"/>
      <c r="CM2" s="366"/>
      <c r="CN2" s="366"/>
      <c r="CO2" s="366"/>
      <c r="CP2" s="527" t="s">
        <v>283</v>
      </c>
      <c r="CQ2" s="366"/>
      <c r="CR2" s="366"/>
      <c r="CS2" s="527"/>
      <c r="CT2" s="788"/>
      <c r="CU2" s="788"/>
      <c r="CV2" s="788"/>
      <c r="CW2" s="788"/>
      <c r="CX2" s="899"/>
      <c r="CY2" s="965"/>
      <c r="CZ2" s="1133"/>
      <c r="DA2" s="783"/>
      <c r="DB2" s="1083"/>
      <c r="DC2" s="1133"/>
      <c r="DD2" s="1133"/>
      <c r="DE2" s="1133"/>
      <c r="DF2" s="1083"/>
      <c r="DG2" s="1133"/>
      <c r="DH2" s="1133"/>
      <c r="DI2" s="1133"/>
      <c r="DJ2" s="1319"/>
      <c r="DK2" s="1133"/>
      <c r="DL2" s="1133"/>
      <c r="DM2" s="1133"/>
    </row>
    <row r="3" spans="1:117">
      <c r="A3" s="591"/>
      <c r="B3" s="571">
        <v>1990</v>
      </c>
      <c r="C3" s="571"/>
      <c r="D3" s="571"/>
      <c r="E3" s="572"/>
      <c r="F3" s="571">
        <v>1991</v>
      </c>
      <c r="G3" s="571"/>
      <c r="H3" s="571"/>
      <c r="I3" s="572"/>
      <c r="J3" s="571">
        <v>1992</v>
      </c>
      <c r="K3" s="571"/>
      <c r="L3" s="571"/>
      <c r="M3" s="572"/>
      <c r="N3" s="571">
        <v>1993</v>
      </c>
      <c r="O3" s="571"/>
      <c r="P3" s="571"/>
      <c r="Q3" s="572"/>
      <c r="R3" s="571">
        <v>1994</v>
      </c>
      <c r="S3" s="571"/>
      <c r="T3" s="571"/>
      <c r="U3" s="572"/>
      <c r="V3" s="571">
        <v>1995</v>
      </c>
      <c r="W3" s="571"/>
      <c r="X3" s="571"/>
      <c r="Y3" s="572"/>
      <c r="Z3" s="571" t="s">
        <v>96</v>
      </c>
      <c r="AA3" s="571"/>
      <c r="AB3" s="571"/>
      <c r="AC3" s="572"/>
      <c r="AD3" s="571" t="s">
        <v>97</v>
      </c>
      <c r="AE3" s="571"/>
      <c r="AF3" s="571"/>
      <c r="AG3" s="572"/>
      <c r="AH3" s="571">
        <v>1998</v>
      </c>
      <c r="AI3" s="571"/>
      <c r="AJ3" s="571"/>
      <c r="AK3" s="572"/>
      <c r="AL3" s="571">
        <v>1999</v>
      </c>
      <c r="AM3" s="571"/>
      <c r="AN3" s="571"/>
      <c r="AO3" s="572"/>
      <c r="AP3" s="571">
        <v>2000</v>
      </c>
      <c r="AQ3" s="571"/>
      <c r="AR3" s="571"/>
      <c r="AS3" s="572"/>
      <c r="AT3" s="571">
        <v>2001</v>
      </c>
      <c r="AU3" s="571"/>
      <c r="AV3" s="571"/>
      <c r="AW3" s="572"/>
      <c r="AX3" s="571">
        <v>2002</v>
      </c>
      <c r="AY3" s="571"/>
      <c r="AZ3" s="571" t="s">
        <v>98</v>
      </c>
      <c r="BA3" s="572"/>
      <c r="BB3" s="571">
        <v>2003</v>
      </c>
      <c r="BC3" s="571"/>
      <c r="BD3" s="571"/>
      <c r="BE3" s="572"/>
      <c r="BF3" s="571">
        <v>2004</v>
      </c>
      <c r="BG3" s="571"/>
      <c r="BH3" s="571"/>
      <c r="BI3" s="572"/>
      <c r="BJ3" s="571">
        <v>2004</v>
      </c>
      <c r="BK3" s="571"/>
      <c r="BL3" s="571"/>
      <c r="BM3" s="572"/>
      <c r="BN3" s="571">
        <v>2005</v>
      </c>
      <c r="BO3" s="571"/>
      <c r="BP3" s="571"/>
      <c r="BQ3" s="572"/>
      <c r="BR3" s="571">
        <v>2006</v>
      </c>
      <c r="BS3" s="571"/>
      <c r="BT3" s="571"/>
      <c r="BU3" s="572"/>
      <c r="BV3" s="571">
        <v>2007</v>
      </c>
      <c r="BW3" s="571"/>
      <c r="BX3" s="571"/>
      <c r="BY3" s="572"/>
      <c r="BZ3" s="571">
        <v>2008</v>
      </c>
      <c r="CA3" s="571"/>
      <c r="CB3" s="571"/>
      <c r="CC3" s="572"/>
      <c r="CD3" s="571">
        <v>2009</v>
      </c>
      <c r="CE3" s="571"/>
      <c r="CF3" s="571"/>
      <c r="CG3" s="572"/>
      <c r="CH3" s="571">
        <v>2010</v>
      </c>
      <c r="CI3" s="571"/>
      <c r="CJ3" s="571"/>
      <c r="CK3" s="572"/>
      <c r="CL3" s="571">
        <v>2011</v>
      </c>
      <c r="CM3" s="571"/>
      <c r="CN3" s="571"/>
      <c r="CO3" s="572"/>
      <c r="CP3" s="571">
        <v>2012</v>
      </c>
      <c r="CQ3" s="571"/>
      <c r="CR3" s="571"/>
      <c r="CS3" s="572"/>
      <c r="CT3" s="571">
        <v>2013</v>
      </c>
      <c r="CU3" s="571"/>
      <c r="CV3" s="571"/>
      <c r="CW3" s="572"/>
      <c r="CX3" s="571">
        <v>2014</v>
      </c>
      <c r="CY3" s="964"/>
      <c r="CZ3" s="1132"/>
      <c r="DA3" s="572"/>
      <c r="DB3" s="571">
        <v>2015</v>
      </c>
      <c r="DC3" s="1152"/>
      <c r="DD3" s="1152"/>
      <c r="DE3" s="792"/>
      <c r="DF3" s="571">
        <v>2016</v>
      </c>
      <c r="DG3" s="1152"/>
      <c r="DH3" s="1152"/>
      <c r="DI3" s="1152"/>
      <c r="DJ3" s="663">
        <v>2017</v>
      </c>
      <c r="DK3" s="1152"/>
      <c r="DL3" s="1152"/>
      <c r="DM3" s="1152"/>
    </row>
    <row r="4" spans="1:117">
      <c r="A4" s="591" t="s">
        <v>30</v>
      </c>
      <c r="B4" s="571" t="s">
        <v>31</v>
      </c>
      <c r="C4" s="571" t="s">
        <v>32</v>
      </c>
      <c r="D4" s="571" t="s">
        <v>33</v>
      </c>
      <c r="E4" s="572" t="s">
        <v>34</v>
      </c>
      <c r="F4" s="571" t="s">
        <v>31</v>
      </c>
      <c r="G4" s="571" t="s">
        <v>32</v>
      </c>
      <c r="H4" s="571" t="s">
        <v>33</v>
      </c>
      <c r="I4" s="572" t="s">
        <v>34</v>
      </c>
      <c r="J4" s="571" t="s">
        <v>31</v>
      </c>
      <c r="K4" s="571" t="s">
        <v>32</v>
      </c>
      <c r="L4" s="571" t="s">
        <v>33</v>
      </c>
      <c r="M4" s="572" t="s">
        <v>34</v>
      </c>
      <c r="N4" s="571" t="s">
        <v>31</v>
      </c>
      <c r="O4" s="571" t="s">
        <v>32</v>
      </c>
      <c r="P4" s="571" t="s">
        <v>33</v>
      </c>
      <c r="Q4" s="572" t="s">
        <v>34</v>
      </c>
      <c r="R4" s="571" t="s">
        <v>31</v>
      </c>
      <c r="S4" s="571" t="s">
        <v>32</v>
      </c>
      <c r="T4" s="571" t="s">
        <v>33</v>
      </c>
      <c r="U4" s="572" t="s">
        <v>34</v>
      </c>
      <c r="V4" s="571" t="s">
        <v>31</v>
      </c>
      <c r="W4" s="571" t="s">
        <v>32</v>
      </c>
      <c r="X4" s="571" t="s">
        <v>33</v>
      </c>
      <c r="Y4" s="572" t="s">
        <v>34</v>
      </c>
      <c r="Z4" s="571" t="s">
        <v>31</v>
      </c>
      <c r="AA4" s="571" t="s">
        <v>32</v>
      </c>
      <c r="AB4" s="571" t="s">
        <v>33</v>
      </c>
      <c r="AC4" s="572" t="s">
        <v>34</v>
      </c>
      <c r="AD4" s="571" t="s">
        <v>31</v>
      </c>
      <c r="AE4" s="571" t="s">
        <v>32</v>
      </c>
      <c r="AF4" s="571" t="s">
        <v>33</v>
      </c>
      <c r="AG4" s="572" t="s">
        <v>34</v>
      </c>
      <c r="AH4" s="571" t="s">
        <v>31</v>
      </c>
      <c r="AI4" s="571" t="s">
        <v>32</v>
      </c>
      <c r="AJ4" s="571" t="s">
        <v>33</v>
      </c>
      <c r="AK4" s="572" t="s">
        <v>34</v>
      </c>
      <c r="AL4" s="571" t="s">
        <v>31</v>
      </c>
      <c r="AM4" s="571" t="s">
        <v>32</v>
      </c>
      <c r="AN4" s="571" t="s">
        <v>33</v>
      </c>
      <c r="AO4" s="572" t="s">
        <v>34</v>
      </c>
      <c r="AP4" s="571" t="s">
        <v>31</v>
      </c>
      <c r="AQ4" s="571" t="s">
        <v>32</v>
      </c>
      <c r="AR4" s="571" t="s">
        <v>33</v>
      </c>
      <c r="AS4" s="572" t="s">
        <v>34</v>
      </c>
      <c r="AT4" s="571" t="s">
        <v>31</v>
      </c>
      <c r="AU4" s="571" t="s">
        <v>32</v>
      </c>
      <c r="AV4" s="571" t="s">
        <v>33</v>
      </c>
      <c r="AW4" s="572" t="s">
        <v>34</v>
      </c>
      <c r="AX4" s="571" t="s">
        <v>31</v>
      </c>
      <c r="AY4" s="571" t="s">
        <v>32</v>
      </c>
      <c r="AZ4" s="571" t="s">
        <v>33</v>
      </c>
      <c r="BA4" s="572" t="s">
        <v>34</v>
      </c>
      <c r="BB4" s="571" t="s">
        <v>31</v>
      </c>
      <c r="BC4" s="579" t="s">
        <v>32</v>
      </c>
      <c r="BD4" s="571" t="s">
        <v>33</v>
      </c>
      <c r="BE4" s="572" t="s">
        <v>34</v>
      </c>
      <c r="BF4" s="571" t="s">
        <v>31</v>
      </c>
      <c r="BG4" s="571" t="s">
        <v>32</v>
      </c>
      <c r="BH4" s="571" t="s">
        <v>33</v>
      </c>
      <c r="BI4" s="572" t="s">
        <v>34</v>
      </c>
      <c r="BJ4" s="571" t="s">
        <v>31</v>
      </c>
      <c r="BK4" s="571" t="s">
        <v>32</v>
      </c>
      <c r="BL4" s="571" t="s">
        <v>33</v>
      </c>
      <c r="BM4" s="572" t="s">
        <v>34</v>
      </c>
      <c r="BN4" s="571" t="s">
        <v>31</v>
      </c>
      <c r="BO4" s="571" t="s">
        <v>32</v>
      </c>
      <c r="BP4" s="571" t="s">
        <v>33</v>
      </c>
      <c r="BQ4" s="572" t="s">
        <v>34</v>
      </c>
      <c r="BR4" s="571" t="s">
        <v>31</v>
      </c>
      <c r="BS4" s="571" t="s">
        <v>32</v>
      </c>
      <c r="BT4" s="571" t="s">
        <v>33</v>
      </c>
      <c r="BU4" s="572" t="s">
        <v>34</v>
      </c>
      <c r="BV4" s="571" t="s">
        <v>31</v>
      </c>
      <c r="BW4" s="571" t="s">
        <v>32</v>
      </c>
      <c r="BX4" s="571" t="s">
        <v>33</v>
      </c>
      <c r="BY4" s="572" t="s">
        <v>34</v>
      </c>
      <c r="BZ4" s="571" t="s">
        <v>31</v>
      </c>
      <c r="CA4" s="571" t="s">
        <v>32</v>
      </c>
      <c r="CB4" s="571" t="s">
        <v>33</v>
      </c>
      <c r="CC4" s="572" t="s">
        <v>34</v>
      </c>
      <c r="CD4" s="571" t="s">
        <v>31</v>
      </c>
      <c r="CE4" s="571" t="s">
        <v>32</v>
      </c>
      <c r="CF4" s="571" t="s">
        <v>33</v>
      </c>
      <c r="CG4" s="572" t="s">
        <v>34</v>
      </c>
      <c r="CH4" s="571" t="s">
        <v>31</v>
      </c>
      <c r="CI4" s="571" t="s">
        <v>32</v>
      </c>
      <c r="CJ4" s="571" t="s">
        <v>33</v>
      </c>
      <c r="CK4" s="572" t="s">
        <v>34</v>
      </c>
      <c r="CL4" s="571" t="s">
        <v>31</v>
      </c>
      <c r="CM4" s="571" t="s">
        <v>32</v>
      </c>
      <c r="CN4" s="571" t="s">
        <v>33</v>
      </c>
      <c r="CO4" s="572" t="s">
        <v>34</v>
      </c>
      <c r="CP4" s="571" t="s">
        <v>31</v>
      </c>
      <c r="CQ4" s="571" t="s">
        <v>32</v>
      </c>
      <c r="CR4" s="571" t="s">
        <v>33</v>
      </c>
      <c r="CS4" s="572" t="s">
        <v>34</v>
      </c>
      <c r="CT4" s="571" t="s">
        <v>31</v>
      </c>
      <c r="CU4" s="571" t="s">
        <v>32</v>
      </c>
      <c r="CV4" s="571" t="s">
        <v>33</v>
      </c>
      <c r="CW4" s="572" t="s">
        <v>34</v>
      </c>
      <c r="CX4" s="571" t="s">
        <v>31</v>
      </c>
      <c r="CY4" s="964" t="s">
        <v>32</v>
      </c>
      <c r="CZ4" s="571" t="s">
        <v>33</v>
      </c>
      <c r="DA4" s="572" t="s">
        <v>34</v>
      </c>
      <c r="DB4" s="571" t="s">
        <v>31</v>
      </c>
      <c r="DC4" s="1152" t="s">
        <v>32</v>
      </c>
      <c r="DD4" s="571" t="s">
        <v>33</v>
      </c>
      <c r="DE4" s="572" t="s">
        <v>34</v>
      </c>
      <c r="DF4" s="571" t="s">
        <v>31</v>
      </c>
      <c r="DG4" s="1152" t="s">
        <v>32</v>
      </c>
      <c r="DH4" s="1152" t="s">
        <v>33</v>
      </c>
      <c r="DI4" s="1152" t="s">
        <v>34</v>
      </c>
      <c r="DJ4" s="663" t="s">
        <v>31</v>
      </c>
      <c r="DK4" s="1152" t="s">
        <v>32</v>
      </c>
      <c r="DL4" s="1152" t="s">
        <v>33</v>
      </c>
      <c r="DM4" s="1152" t="s">
        <v>34</v>
      </c>
    </row>
    <row r="5" spans="1:117">
      <c r="A5" s="47" t="s">
        <v>99</v>
      </c>
      <c r="B5" s="308" t="s">
        <v>100</v>
      </c>
      <c r="C5" s="48"/>
      <c r="D5" s="48"/>
      <c r="E5" s="49"/>
      <c r="F5" s="48"/>
      <c r="G5" s="48"/>
      <c r="H5" s="48"/>
      <c r="I5" s="49"/>
      <c r="J5" s="308" t="s">
        <v>100</v>
      </c>
      <c r="K5" s="48"/>
      <c r="L5" s="48"/>
      <c r="M5" s="49"/>
      <c r="N5" s="215"/>
      <c r="O5" s="48"/>
      <c r="P5" s="48"/>
      <c r="Q5" s="49"/>
      <c r="R5" s="308" t="s">
        <v>100</v>
      </c>
      <c r="S5" s="48"/>
      <c r="T5" s="48"/>
      <c r="U5" s="49"/>
      <c r="V5" s="48"/>
      <c r="W5" s="48"/>
      <c r="X5" s="48"/>
      <c r="Y5" s="49"/>
      <c r="Z5" s="308" t="s">
        <v>100</v>
      </c>
      <c r="AA5" s="48"/>
      <c r="AB5" s="48"/>
      <c r="AC5" s="49"/>
      <c r="AD5" s="48"/>
      <c r="AE5" s="48"/>
      <c r="AF5" s="48"/>
      <c r="AG5" s="49"/>
      <c r="AH5" s="308" t="s">
        <v>100</v>
      </c>
      <c r="AI5" s="48"/>
      <c r="AJ5" s="48"/>
      <c r="AK5" s="49"/>
      <c r="AL5" s="48"/>
      <c r="AM5" s="48"/>
      <c r="AN5" s="48"/>
      <c r="AO5" s="49"/>
      <c r="AP5" s="308" t="s">
        <v>100</v>
      </c>
      <c r="AQ5" s="48"/>
      <c r="AR5" s="48"/>
      <c r="AS5" s="49"/>
      <c r="AT5" s="48"/>
      <c r="AU5" s="48"/>
      <c r="AV5" s="48"/>
      <c r="AW5" s="49"/>
      <c r="AX5" s="308" t="s">
        <v>100</v>
      </c>
      <c r="AY5" s="48"/>
      <c r="AZ5" s="48"/>
      <c r="BA5" s="309"/>
      <c r="BB5" s="311"/>
      <c r="BC5" s="313"/>
      <c r="BD5" s="48"/>
      <c r="BE5" s="49"/>
      <c r="BF5" s="308" t="s">
        <v>100</v>
      </c>
      <c r="BG5" s="48"/>
      <c r="BH5" s="48"/>
      <c r="BI5" s="49"/>
      <c r="BJ5" s="50">
        <v>8644</v>
      </c>
      <c r="BK5" s="50">
        <v>9099</v>
      </c>
      <c r="BL5" s="50">
        <v>9358</v>
      </c>
      <c r="BM5" s="51">
        <v>8597</v>
      </c>
      <c r="BN5" s="50">
        <v>9248</v>
      </c>
      <c r="BO5" s="50">
        <v>10174</v>
      </c>
      <c r="BP5" s="50">
        <v>10250</v>
      </c>
      <c r="BQ5" s="51">
        <v>10607</v>
      </c>
      <c r="BR5" s="50">
        <v>3562</v>
      </c>
      <c r="BS5" s="50">
        <v>3540</v>
      </c>
      <c r="BT5" s="50">
        <v>4240</v>
      </c>
      <c r="BU5" s="51">
        <v>4299</v>
      </c>
      <c r="BV5" s="50">
        <v>4722</v>
      </c>
      <c r="BW5" s="50">
        <v>11326</v>
      </c>
      <c r="BX5" s="50">
        <v>11578</v>
      </c>
      <c r="BY5" s="51">
        <v>11665</v>
      </c>
      <c r="BZ5" s="52">
        <v>11475</v>
      </c>
      <c r="CA5" s="52">
        <v>11701</v>
      </c>
      <c r="CB5" s="52">
        <v>12177</v>
      </c>
      <c r="CC5" s="53">
        <v>12916</v>
      </c>
      <c r="CD5" s="52">
        <v>13208</v>
      </c>
      <c r="CE5" s="52">
        <v>13121</v>
      </c>
      <c r="CF5" s="52">
        <v>12593</v>
      </c>
      <c r="CG5" s="53">
        <v>12697</v>
      </c>
      <c r="CH5" s="52">
        <v>13607</v>
      </c>
      <c r="CI5" s="52">
        <v>13810</v>
      </c>
      <c r="CJ5" s="52">
        <v>13539</v>
      </c>
      <c r="CK5" s="53">
        <v>13464</v>
      </c>
      <c r="CL5" s="52">
        <v>13154</v>
      </c>
      <c r="CM5" s="52">
        <v>13245</v>
      </c>
      <c r="CN5" s="52">
        <v>13886</v>
      </c>
      <c r="CO5" s="53">
        <v>15352</v>
      </c>
      <c r="CP5" s="581">
        <v>15649</v>
      </c>
      <c r="CQ5" s="581">
        <v>15873</v>
      </c>
      <c r="CR5" s="581">
        <v>15718</v>
      </c>
      <c r="CS5" s="582">
        <v>15879</v>
      </c>
      <c r="CT5" s="943">
        <v>16095</v>
      </c>
      <c r="CU5" s="943">
        <v>16660</v>
      </c>
      <c r="CV5" s="943">
        <v>16495</v>
      </c>
      <c r="CW5" s="944">
        <v>17279</v>
      </c>
      <c r="CX5" s="1127">
        <v>26249</v>
      </c>
      <c r="CY5" s="1127">
        <v>27232</v>
      </c>
      <c r="CZ5" s="1127">
        <v>31425</v>
      </c>
      <c r="DA5" s="582">
        <v>33197</v>
      </c>
      <c r="DB5" s="1127">
        <v>34878</v>
      </c>
      <c r="DC5" s="1127">
        <v>33860</v>
      </c>
      <c r="DD5" s="1127">
        <v>33789</v>
      </c>
      <c r="DE5" s="582">
        <v>33520</v>
      </c>
      <c r="DF5" s="1127">
        <v>33522</v>
      </c>
      <c r="DG5" s="1127">
        <v>34451</v>
      </c>
      <c r="DH5" s="1127">
        <v>39370</v>
      </c>
      <c r="DI5" s="1127">
        <v>37828</v>
      </c>
      <c r="DJ5" s="1320">
        <v>37383</v>
      </c>
      <c r="DK5" s="1127">
        <v>36295</v>
      </c>
      <c r="DL5" s="1404">
        <v>34992</v>
      </c>
      <c r="DM5" s="1411">
        <v>35151</v>
      </c>
    </row>
    <row r="6" spans="1:117">
      <c r="A6" s="47" t="s">
        <v>101</v>
      </c>
      <c r="B6" s="48"/>
      <c r="C6" s="48"/>
      <c r="D6" s="48"/>
      <c r="E6" s="49"/>
      <c r="F6" s="48"/>
      <c r="G6" s="48"/>
      <c r="H6" s="48"/>
      <c r="I6" s="49"/>
      <c r="J6" s="48"/>
      <c r="K6" s="48"/>
      <c r="L6" s="48"/>
      <c r="M6" s="49"/>
      <c r="N6" s="48"/>
      <c r="O6" s="48"/>
      <c r="P6" s="48"/>
      <c r="Q6" s="49"/>
      <c r="R6" s="48"/>
      <c r="S6" s="48"/>
      <c r="T6" s="48"/>
      <c r="U6" s="49"/>
      <c r="V6" s="48"/>
      <c r="W6" s="48"/>
      <c r="X6" s="48"/>
      <c r="Y6" s="49"/>
      <c r="Z6" s="48"/>
      <c r="AA6" s="48"/>
      <c r="AB6" s="48"/>
      <c r="AC6" s="49"/>
      <c r="AD6" s="48"/>
      <c r="AE6" s="48"/>
      <c r="AF6" s="48"/>
      <c r="AG6" s="49"/>
      <c r="AH6" s="48"/>
      <c r="AI6" s="48"/>
      <c r="AJ6" s="48"/>
      <c r="AK6" s="49"/>
      <c r="AL6" s="48"/>
      <c r="AM6" s="48"/>
      <c r="AN6" s="48"/>
      <c r="AO6" s="49"/>
      <c r="AP6" s="48"/>
      <c r="AQ6" s="48"/>
      <c r="AR6" s="48"/>
      <c r="AS6" s="49"/>
      <c r="AT6" s="48"/>
      <c r="AU6" s="48"/>
      <c r="AV6" s="48"/>
      <c r="AW6" s="49"/>
      <c r="AX6" s="48"/>
      <c r="AY6" s="48"/>
      <c r="AZ6" s="48"/>
      <c r="BA6" s="49"/>
      <c r="BB6" s="48"/>
      <c r="BC6" s="48"/>
      <c r="BD6" s="48"/>
      <c r="BE6" s="49"/>
      <c r="BF6" s="48"/>
      <c r="BG6" s="48"/>
      <c r="BH6" s="48"/>
      <c r="BI6" s="49"/>
      <c r="BJ6" s="50">
        <v>9425</v>
      </c>
      <c r="BK6" s="50">
        <v>10155</v>
      </c>
      <c r="BL6" s="50">
        <v>10424</v>
      </c>
      <c r="BM6" s="51">
        <v>9154</v>
      </c>
      <c r="BN6" s="50">
        <v>10022</v>
      </c>
      <c r="BO6" s="50">
        <v>11973</v>
      </c>
      <c r="BP6" s="50">
        <v>12712</v>
      </c>
      <c r="BQ6" s="51">
        <v>13456</v>
      </c>
      <c r="BR6" s="50">
        <v>1991</v>
      </c>
      <c r="BS6" s="50">
        <v>1987</v>
      </c>
      <c r="BT6" s="50">
        <v>2072</v>
      </c>
      <c r="BU6" s="51">
        <v>1979</v>
      </c>
      <c r="BV6" s="50">
        <v>2010</v>
      </c>
      <c r="BW6" s="50">
        <v>2018</v>
      </c>
      <c r="BX6" s="50">
        <v>1920</v>
      </c>
      <c r="BY6" s="51">
        <v>1906</v>
      </c>
      <c r="BZ6" s="52">
        <v>1712</v>
      </c>
      <c r="CA6" s="52">
        <v>1847</v>
      </c>
      <c r="CB6" s="52">
        <v>1992</v>
      </c>
      <c r="CC6" s="53">
        <v>2282</v>
      </c>
      <c r="CD6" s="52">
        <v>2344</v>
      </c>
      <c r="CE6" s="52">
        <v>2267</v>
      </c>
      <c r="CF6" s="52">
        <v>2048</v>
      </c>
      <c r="CG6" s="53">
        <v>2056</v>
      </c>
      <c r="CH6" s="52">
        <v>1981</v>
      </c>
      <c r="CI6" s="52">
        <v>2056</v>
      </c>
      <c r="CJ6" s="52">
        <v>1867</v>
      </c>
      <c r="CK6" s="53">
        <v>1843</v>
      </c>
      <c r="CL6" s="52">
        <v>1774</v>
      </c>
      <c r="CM6" s="52">
        <v>1889</v>
      </c>
      <c r="CN6" s="52">
        <v>2103</v>
      </c>
      <c r="CO6" s="53">
        <v>2117</v>
      </c>
      <c r="CP6" s="581">
        <v>2164</v>
      </c>
      <c r="CQ6" s="581">
        <v>1879</v>
      </c>
      <c r="CR6" s="581">
        <v>1900</v>
      </c>
      <c r="CS6" s="582">
        <v>2030</v>
      </c>
      <c r="CT6" s="943">
        <v>2095</v>
      </c>
      <c r="CU6" s="943">
        <v>2177</v>
      </c>
      <c r="CV6" s="943">
        <v>2302</v>
      </c>
      <c r="CW6" s="944">
        <v>2420</v>
      </c>
      <c r="CX6" s="1127">
        <v>2599</v>
      </c>
      <c r="CY6" s="1127">
        <v>2815</v>
      </c>
      <c r="CZ6" s="1127">
        <v>3039</v>
      </c>
      <c r="DA6" s="582">
        <v>3177</v>
      </c>
      <c r="DB6" s="1127">
        <v>3201</v>
      </c>
      <c r="DC6" s="1127">
        <v>3113</v>
      </c>
      <c r="DD6" s="1127">
        <v>3077</v>
      </c>
      <c r="DE6" s="582">
        <v>3076</v>
      </c>
      <c r="DF6" s="1127">
        <v>2960</v>
      </c>
      <c r="DG6" s="1127">
        <v>2993</v>
      </c>
      <c r="DH6" s="1127">
        <v>3102</v>
      </c>
      <c r="DI6" s="1127">
        <v>3095</v>
      </c>
      <c r="DJ6" s="1320">
        <v>2954</v>
      </c>
      <c r="DK6" s="1127">
        <v>2892</v>
      </c>
      <c r="DL6" s="1127">
        <v>2833</v>
      </c>
      <c r="DM6" s="1412">
        <v>2934</v>
      </c>
    </row>
    <row r="7" spans="1:117">
      <c r="A7" s="47" t="s">
        <v>102</v>
      </c>
      <c r="B7" s="48"/>
      <c r="C7" s="48"/>
      <c r="D7" s="48"/>
      <c r="E7" s="49"/>
      <c r="F7" s="48"/>
      <c r="G7" s="48"/>
      <c r="H7" s="48"/>
      <c r="I7" s="49"/>
      <c r="J7" s="48"/>
      <c r="K7" s="48"/>
      <c r="L7" s="48"/>
      <c r="M7" s="49"/>
      <c r="N7" s="48"/>
      <c r="O7" s="48"/>
      <c r="P7" s="48"/>
      <c r="Q7" s="49"/>
      <c r="R7" s="48"/>
      <c r="S7" s="48"/>
      <c r="T7" s="48"/>
      <c r="U7" s="49"/>
      <c r="V7" s="48"/>
      <c r="W7" s="48"/>
      <c r="X7" s="48"/>
      <c r="Y7" s="49"/>
      <c r="Z7" s="48"/>
      <c r="AA7" s="48"/>
      <c r="AB7" s="48"/>
      <c r="AC7" s="49"/>
      <c r="AD7" s="48"/>
      <c r="AE7" s="48"/>
      <c r="AF7" s="48"/>
      <c r="AG7" s="49"/>
      <c r="AH7" s="48"/>
      <c r="AI7" s="48"/>
      <c r="AJ7" s="48"/>
      <c r="AK7" s="49"/>
      <c r="AL7" s="48"/>
      <c r="AM7" s="48"/>
      <c r="AN7" s="48"/>
      <c r="AO7" s="49"/>
      <c r="AP7" s="48"/>
      <c r="AQ7" s="48"/>
      <c r="AR7" s="48"/>
      <c r="AS7" s="49"/>
      <c r="AT7" s="48"/>
      <c r="AU7" s="48"/>
      <c r="AV7" s="48"/>
      <c r="AW7" s="49"/>
      <c r="AX7" s="48"/>
      <c r="AY7" s="48"/>
      <c r="AZ7" s="48"/>
      <c r="BA7" s="49"/>
      <c r="BB7" s="48"/>
      <c r="BC7" s="48"/>
      <c r="BD7" s="48"/>
      <c r="BE7" s="49"/>
      <c r="BF7" s="48"/>
      <c r="BG7" s="48"/>
      <c r="BH7" s="48"/>
      <c r="BI7" s="49"/>
      <c r="BJ7" s="50">
        <v>3535</v>
      </c>
      <c r="BK7" s="50">
        <v>3722</v>
      </c>
      <c r="BL7" s="50">
        <v>3789</v>
      </c>
      <c r="BM7" s="51">
        <v>3714</v>
      </c>
      <c r="BN7" s="50">
        <v>3923</v>
      </c>
      <c r="BO7" s="50">
        <v>4179</v>
      </c>
      <c r="BP7" s="50">
        <v>4266</v>
      </c>
      <c r="BQ7" s="51">
        <v>4503</v>
      </c>
      <c r="BR7" s="50">
        <v>3571</v>
      </c>
      <c r="BS7" s="50">
        <v>3631</v>
      </c>
      <c r="BT7" s="50">
        <v>3722</v>
      </c>
      <c r="BU7" s="51">
        <v>3777</v>
      </c>
      <c r="BV7" s="50">
        <v>4000</v>
      </c>
      <c r="BW7" s="50">
        <v>4553</v>
      </c>
      <c r="BX7" s="50">
        <v>4629</v>
      </c>
      <c r="BY7" s="51">
        <v>4894</v>
      </c>
      <c r="BZ7" s="52">
        <v>4914</v>
      </c>
      <c r="CA7" s="52">
        <v>5188</v>
      </c>
      <c r="CB7" s="52">
        <v>5698</v>
      </c>
      <c r="CC7" s="53">
        <v>6353</v>
      </c>
      <c r="CD7" s="52">
        <v>6517</v>
      </c>
      <c r="CE7" s="52">
        <v>6387</v>
      </c>
      <c r="CF7" s="52">
        <v>6046</v>
      </c>
      <c r="CG7" s="53">
        <v>5993</v>
      </c>
      <c r="CH7" s="52">
        <v>5974</v>
      </c>
      <c r="CI7" s="52">
        <v>6070</v>
      </c>
      <c r="CJ7" s="52">
        <v>5702</v>
      </c>
      <c r="CK7" s="53">
        <v>5702</v>
      </c>
      <c r="CL7" s="52">
        <v>5555</v>
      </c>
      <c r="CM7" s="52">
        <v>5856</v>
      </c>
      <c r="CN7" s="52">
        <v>6215</v>
      </c>
      <c r="CO7" s="53">
        <v>6538</v>
      </c>
      <c r="CP7" s="581">
        <v>6620</v>
      </c>
      <c r="CQ7" s="581">
        <v>6855</v>
      </c>
      <c r="CR7" s="581">
        <v>6723</v>
      </c>
      <c r="CS7" s="582">
        <v>6846</v>
      </c>
      <c r="CT7" s="943">
        <v>6850</v>
      </c>
      <c r="CU7" s="943">
        <v>6957</v>
      </c>
      <c r="CV7" s="943">
        <v>6759</v>
      </c>
      <c r="CW7" s="944">
        <v>6907</v>
      </c>
      <c r="CX7" s="1127">
        <v>8078</v>
      </c>
      <c r="CY7" s="1127">
        <v>8324</v>
      </c>
      <c r="CZ7" s="1127">
        <v>8998</v>
      </c>
      <c r="DA7" s="582">
        <v>9433</v>
      </c>
      <c r="DB7" s="1127">
        <v>9770</v>
      </c>
      <c r="DC7" s="1127">
        <v>9508</v>
      </c>
      <c r="DD7" s="1127">
        <v>9069</v>
      </c>
      <c r="DE7" s="582">
        <v>8947</v>
      </c>
      <c r="DF7" s="1127">
        <v>8932</v>
      </c>
      <c r="DG7" s="1127">
        <v>9037</v>
      </c>
      <c r="DH7" s="1127">
        <v>10064</v>
      </c>
      <c r="DI7" s="1127">
        <v>9793</v>
      </c>
      <c r="DJ7" s="1320">
        <v>9720</v>
      </c>
      <c r="DK7" s="1127">
        <v>9450</v>
      </c>
      <c r="DL7" s="1127">
        <v>9226</v>
      </c>
      <c r="DM7" s="1412">
        <v>9523</v>
      </c>
    </row>
    <row r="8" spans="1:117" s="17" customFormat="1">
      <c r="A8" s="47" t="s">
        <v>103</v>
      </c>
      <c r="B8" s="48"/>
      <c r="C8" s="48"/>
      <c r="D8" s="48"/>
      <c r="E8" s="49"/>
      <c r="F8" s="48"/>
      <c r="G8" s="48"/>
      <c r="H8" s="48"/>
      <c r="I8" s="49"/>
      <c r="J8" s="48"/>
      <c r="K8" s="48"/>
      <c r="L8" s="48"/>
      <c r="M8" s="49"/>
      <c r="N8" s="48"/>
      <c r="O8" s="48"/>
      <c r="P8" s="48"/>
      <c r="Q8" s="49"/>
      <c r="R8" s="48"/>
      <c r="S8" s="48"/>
      <c r="T8" s="48"/>
      <c r="U8" s="49"/>
      <c r="V8" s="48"/>
      <c r="W8" s="48"/>
      <c r="X8" s="48"/>
      <c r="Y8" s="49"/>
      <c r="Z8" s="48"/>
      <c r="AA8" s="48"/>
      <c r="AB8" s="48"/>
      <c r="AC8" s="49"/>
      <c r="AD8" s="48"/>
      <c r="AE8" s="48"/>
      <c r="AF8" s="48"/>
      <c r="AG8" s="49"/>
      <c r="AH8" s="48"/>
      <c r="AI8" s="48"/>
      <c r="AJ8" s="48"/>
      <c r="AK8" s="49"/>
      <c r="AL8" s="48"/>
      <c r="AM8" s="48"/>
      <c r="AN8" s="48"/>
      <c r="AO8" s="49"/>
      <c r="AP8" s="48"/>
      <c r="AQ8" s="48"/>
      <c r="AR8" s="48"/>
      <c r="AS8" s="49"/>
      <c r="AT8" s="48"/>
      <c r="AU8" s="48"/>
      <c r="AV8" s="48"/>
      <c r="AW8" s="49"/>
      <c r="AX8" s="48"/>
      <c r="AY8" s="48"/>
      <c r="AZ8" s="48"/>
      <c r="BA8" s="49"/>
      <c r="BB8" s="48"/>
      <c r="BC8" s="48"/>
      <c r="BD8" s="48"/>
      <c r="BE8" s="49"/>
      <c r="BF8" s="48"/>
      <c r="BG8" s="48"/>
      <c r="BH8" s="48"/>
      <c r="BI8" s="49"/>
      <c r="BJ8" s="50">
        <v>400</v>
      </c>
      <c r="BK8" s="50">
        <v>388</v>
      </c>
      <c r="BL8" s="50">
        <v>361</v>
      </c>
      <c r="BM8" s="51">
        <v>489</v>
      </c>
      <c r="BN8" s="50">
        <v>507</v>
      </c>
      <c r="BO8" s="50">
        <v>543</v>
      </c>
      <c r="BP8" s="50">
        <v>557</v>
      </c>
      <c r="BQ8" s="51">
        <v>965</v>
      </c>
      <c r="BR8" s="50">
        <v>990</v>
      </c>
      <c r="BS8" s="50">
        <v>1093</v>
      </c>
      <c r="BT8" s="50">
        <v>1364</v>
      </c>
      <c r="BU8" s="51">
        <v>2542</v>
      </c>
      <c r="BV8" s="50">
        <v>3000</v>
      </c>
      <c r="BW8" s="50">
        <v>4319</v>
      </c>
      <c r="BX8" s="50">
        <v>4140</v>
      </c>
      <c r="BY8" s="51">
        <v>3413</v>
      </c>
      <c r="BZ8" s="52">
        <v>3827</v>
      </c>
      <c r="CA8" s="52">
        <v>3269</v>
      </c>
      <c r="CB8" s="52">
        <v>3957</v>
      </c>
      <c r="CC8" s="53">
        <v>5287</v>
      </c>
      <c r="CD8" s="52">
        <v>5027</v>
      </c>
      <c r="CE8" s="52">
        <v>4565</v>
      </c>
      <c r="CF8" s="52">
        <v>4295</v>
      </c>
      <c r="CG8" s="53">
        <v>4175</v>
      </c>
      <c r="CH8" s="52">
        <v>4503</v>
      </c>
      <c r="CI8" s="52">
        <v>3988</v>
      </c>
      <c r="CJ8" s="52">
        <v>3339</v>
      </c>
      <c r="CK8" s="53">
        <v>2814</v>
      </c>
      <c r="CL8" s="52">
        <v>2809</v>
      </c>
      <c r="CM8" s="52">
        <v>2782</v>
      </c>
      <c r="CN8" s="52">
        <v>2896</v>
      </c>
      <c r="CO8" s="53">
        <v>2931</v>
      </c>
      <c r="CP8" s="581">
        <v>2646</v>
      </c>
      <c r="CQ8" s="581">
        <v>2124</v>
      </c>
      <c r="CR8" s="581">
        <v>2159</v>
      </c>
      <c r="CS8" s="582">
        <v>2219</v>
      </c>
      <c r="CT8" s="943">
        <v>2719</v>
      </c>
      <c r="CU8" s="943">
        <v>2699</v>
      </c>
      <c r="CV8" s="943">
        <v>2598</v>
      </c>
      <c r="CW8" s="944">
        <v>2440</v>
      </c>
      <c r="CX8" s="1127">
        <v>2194</v>
      </c>
      <c r="CY8" s="1127">
        <v>2242</v>
      </c>
      <c r="CZ8" s="1127">
        <v>2100</v>
      </c>
      <c r="DA8" s="582">
        <v>1981</v>
      </c>
      <c r="DB8" s="1127">
        <v>2048</v>
      </c>
      <c r="DC8" s="1127">
        <v>1953</v>
      </c>
      <c r="DD8" s="1127">
        <v>2075</v>
      </c>
      <c r="DE8" s="582">
        <v>2305</v>
      </c>
      <c r="DF8" s="1127">
        <v>2134</v>
      </c>
      <c r="DG8" s="1127">
        <v>2216</v>
      </c>
      <c r="DH8" s="1127">
        <v>2240</v>
      </c>
      <c r="DI8" s="1127">
        <v>2286</v>
      </c>
      <c r="DJ8" s="1320">
        <v>2329</v>
      </c>
      <c r="DK8" s="1127">
        <v>2287</v>
      </c>
      <c r="DL8" s="1127">
        <v>2177</v>
      </c>
      <c r="DM8" s="1412">
        <v>2098</v>
      </c>
    </row>
    <row r="9" spans="1:117">
      <c r="A9" s="54" t="s">
        <v>104</v>
      </c>
      <c r="B9" s="55"/>
      <c r="C9" s="55"/>
      <c r="D9" s="55"/>
      <c r="E9" s="56"/>
      <c r="F9" s="55"/>
      <c r="G9" s="55"/>
      <c r="H9" s="55"/>
      <c r="I9" s="56"/>
      <c r="J9" s="55"/>
      <c r="K9" s="55"/>
      <c r="L9" s="55"/>
      <c r="M9" s="56"/>
      <c r="N9" s="55"/>
      <c r="O9" s="55"/>
      <c r="P9" s="55"/>
      <c r="Q9" s="56"/>
      <c r="R9" s="55"/>
      <c r="S9" s="55"/>
      <c r="T9" s="55"/>
      <c r="U9" s="56"/>
      <c r="V9" s="55"/>
      <c r="W9" s="55"/>
      <c r="X9" s="55"/>
      <c r="Y9" s="56"/>
      <c r="Z9" s="55"/>
      <c r="AA9" s="55"/>
      <c r="AB9" s="55"/>
      <c r="AC9" s="56"/>
      <c r="AD9" s="55"/>
      <c r="AE9" s="55"/>
      <c r="AF9" s="55"/>
      <c r="AG9" s="56"/>
      <c r="AH9" s="55"/>
      <c r="AI9" s="55"/>
      <c r="AJ9" s="55"/>
      <c r="AK9" s="56"/>
      <c r="AL9" s="55"/>
      <c r="AM9" s="55"/>
      <c r="AN9" s="55"/>
      <c r="AO9" s="56"/>
      <c r="AP9" s="55"/>
      <c r="AQ9" s="55"/>
      <c r="AR9" s="55"/>
      <c r="AS9" s="56"/>
      <c r="AT9" s="55"/>
      <c r="AU9" s="55"/>
      <c r="AV9" s="55"/>
      <c r="AW9" s="56"/>
      <c r="AX9" s="55"/>
      <c r="AY9" s="55"/>
      <c r="AZ9" s="55"/>
      <c r="BA9" s="56"/>
      <c r="BB9" s="55"/>
      <c r="BC9" s="55"/>
      <c r="BD9" s="55"/>
      <c r="BE9" s="56"/>
      <c r="BF9" s="55"/>
      <c r="BG9" s="55"/>
      <c r="BH9" s="55"/>
      <c r="BI9" s="56"/>
      <c r="BJ9" s="57">
        <v>1651</v>
      </c>
      <c r="BK9" s="57">
        <v>1643</v>
      </c>
      <c r="BL9" s="57">
        <v>1226</v>
      </c>
      <c r="BM9" s="58">
        <v>1336</v>
      </c>
      <c r="BN9" s="57">
        <v>1283</v>
      </c>
      <c r="BO9" s="57">
        <v>1350</v>
      </c>
      <c r="BP9" s="57">
        <v>1135</v>
      </c>
      <c r="BQ9" s="58">
        <v>853</v>
      </c>
      <c r="BR9" s="57">
        <v>708</v>
      </c>
      <c r="BS9" s="57">
        <v>673</v>
      </c>
      <c r="BT9" s="57">
        <v>686</v>
      </c>
      <c r="BU9" s="58">
        <v>619</v>
      </c>
      <c r="BV9" s="57">
        <v>554</v>
      </c>
      <c r="BW9" s="57">
        <v>644</v>
      </c>
      <c r="BX9" s="57">
        <v>653</v>
      </c>
      <c r="BY9" s="58">
        <v>832</v>
      </c>
      <c r="BZ9" s="59">
        <v>610</v>
      </c>
      <c r="CA9" s="59">
        <v>706</v>
      </c>
      <c r="CB9" s="59">
        <v>840</v>
      </c>
      <c r="CC9" s="60">
        <v>2690</v>
      </c>
      <c r="CD9" s="59">
        <v>2777</v>
      </c>
      <c r="CE9" s="59">
        <v>2878</v>
      </c>
      <c r="CF9" s="59">
        <v>1765</v>
      </c>
      <c r="CG9" s="60">
        <v>2381</v>
      </c>
      <c r="CH9" s="59">
        <v>1178</v>
      </c>
      <c r="CI9" s="59">
        <v>1086</v>
      </c>
      <c r="CJ9" s="59">
        <v>1113</v>
      </c>
      <c r="CK9" s="60">
        <v>1309</v>
      </c>
      <c r="CL9" s="59">
        <v>1271</v>
      </c>
      <c r="CM9" s="59">
        <v>1190</v>
      </c>
      <c r="CN9" s="59">
        <v>1265</v>
      </c>
      <c r="CO9" s="60">
        <v>1052</v>
      </c>
      <c r="CP9" s="583">
        <v>1047</v>
      </c>
      <c r="CQ9" s="583">
        <v>1179</v>
      </c>
      <c r="CR9" s="583">
        <v>1237</v>
      </c>
      <c r="CS9" s="584">
        <v>1262</v>
      </c>
      <c r="CT9" s="945">
        <v>1216</v>
      </c>
      <c r="CU9" s="945">
        <v>1415</v>
      </c>
      <c r="CV9" s="945">
        <v>1131</v>
      </c>
      <c r="CW9" s="946">
        <v>961</v>
      </c>
      <c r="CX9" s="1128">
        <v>1276</v>
      </c>
      <c r="CY9" s="1128">
        <v>1389</v>
      </c>
      <c r="CZ9" s="1128">
        <v>1197</v>
      </c>
      <c r="DA9" s="584">
        <v>1549</v>
      </c>
      <c r="DB9" s="1128">
        <v>1776</v>
      </c>
      <c r="DC9" s="1128">
        <v>1737</v>
      </c>
      <c r="DD9" s="1128">
        <v>1893</v>
      </c>
      <c r="DE9" s="584">
        <v>1823</v>
      </c>
      <c r="DF9" s="1128">
        <v>1808</v>
      </c>
      <c r="DG9" s="1128">
        <v>1689</v>
      </c>
      <c r="DH9" s="1128">
        <v>2058</v>
      </c>
      <c r="DI9" s="1128">
        <v>1889</v>
      </c>
      <c r="DJ9" s="1321">
        <v>1488</v>
      </c>
      <c r="DK9" s="1128">
        <v>1616</v>
      </c>
      <c r="DL9" s="1128">
        <v>1689</v>
      </c>
      <c r="DM9" s="1413">
        <v>1516</v>
      </c>
    </row>
    <row r="10" spans="1:117">
      <c r="A10" s="61" t="s">
        <v>105</v>
      </c>
      <c r="B10" s="48"/>
      <c r="C10" s="48"/>
      <c r="D10" s="48"/>
      <c r="E10" s="49"/>
      <c r="F10" s="48"/>
      <c r="G10" s="48"/>
      <c r="H10" s="48"/>
      <c r="I10" s="49"/>
      <c r="J10" s="48"/>
      <c r="K10" s="48"/>
      <c r="L10" s="48"/>
      <c r="M10" s="49"/>
      <c r="N10" s="48"/>
      <c r="O10" s="48"/>
      <c r="P10" s="48"/>
      <c r="Q10" s="49"/>
      <c r="R10" s="48"/>
      <c r="S10" s="48"/>
      <c r="T10" s="48"/>
      <c r="U10" s="49"/>
      <c r="V10" s="48"/>
      <c r="W10" s="48"/>
      <c r="X10" s="48"/>
      <c r="Y10" s="49"/>
      <c r="Z10" s="48"/>
      <c r="AA10" s="48"/>
      <c r="AB10" s="48"/>
      <c r="AC10" s="49"/>
      <c r="AD10" s="48"/>
      <c r="AE10" s="48"/>
      <c r="AF10" s="48"/>
      <c r="AG10" s="49"/>
      <c r="AH10" s="48"/>
      <c r="AI10" s="48"/>
      <c r="AJ10" s="48"/>
      <c r="AK10" s="49"/>
      <c r="AL10" s="48"/>
      <c r="AM10" s="48"/>
      <c r="AN10" s="48"/>
      <c r="AO10" s="49"/>
      <c r="AP10" s="48"/>
      <c r="AQ10" s="48"/>
      <c r="AR10" s="48"/>
      <c r="AS10" s="49"/>
      <c r="AT10" s="48"/>
      <c r="AU10" s="48"/>
      <c r="AV10" s="48"/>
      <c r="AW10" s="49"/>
      <c r="AX10" s="48"/>
      <c r="AY10" s="48"/>
      <c r="AZ10" s="48"/>
      <c r="BA10" s="49"/>
      <c r="BB10" s="48"/>
      <c r="BC10" s="48"/>
      <c r="BD10" s="48"/>
      <c r="BE10" s="49"/>
      <c r="BF10" s="48"/>
      <c r="BG10" s="48"/>
      <c r="BH10" s="48"/>
      <c r="BI10" s="49"/>
      <c r="BJ10" s="62">
        <v>23655</v>
      </c>
      <c r="BK10" s="62">
        <v>25007</v>
      </c>
      <c r="BL10" s="62">
        <v>25158</v>
      </c>
      <c r="BM10" s="63">
        <v>23290</v>
      </c>
      <c r="BN10" s="62">
        <v>24983</v>
      </c>
      <c r="BO10" s="62">
        <v>28219</v>
      </c>
      <c r="BP10" s="62">
        <v>28920</v>
      </c>
      <c r="BQ10" s="63">
        <v>30384</v>
      </c>
      <c r="BR10" s="62">
        <v>10822</v>
      </c>
      <c r="BS10" s="62">
        <v>10924</v>
      </c>
      <c r="BT10" s="62">
        <v>12084</v>
      </c>
      <c r="BU10" s="63">
        <v>13216</v>
      </c>
      <c r="BV10" s="62">
        <v>14286</v>
      </c>
      <c r="BW10" s="62">
        <v>22860</v>
      </c>
      <c r="BX10" s="62">
        <v>22920</v>
      </c>
      <c r="BY10" s="63">
        <v>22710</v>
      </c>
      <c r="BZ10" s="64">
        <f t="shared" ref="BZ10:CO10" si="0">SUM(BZ5:BZ9)</f>
        <v>22538</v>
      </c>
      <c r="CA10" s="64">
        <f t="shared" si="0"/>
        <v>22711</v>
      </c>
      <c r="CB10" s="64">
        <f t="shared" si="0"/>
        <v>24664</v>
      </c>
      <c r="CC10" s="65">
        <f t="shared" si="0"/>
        <v>29528</v>
      </c>
      <c r="CD10" s="64">
        <f t="shared" si="0"/>
        <v>29873</v>
      </c>
      <c r="CE10" s="64">
        <f t="shared" si="0"/>
        <v>29218</v>
      </c>
      <c r="CF10" s="64">
        <f t="shared" si="0"/>
        <v>26747</v>
      </c>
      <c r="CG10" s="65">
        <f t="shared" si="0"/>
        <v>27302</v>
      </c>
      <c r="CH10" s="64">
        <f t="shared" si="0"/>
        <v>27243</v>
      </c>
      <c r="CI10" s="64">
        <f t="shared" si="0"/>
        <v>27010</v>
      </c>
      <c r="CJ10" s="64">
        <f t="shared" si="0"/>
        <v>25560</v>
      </c>
      <c r="CK10" s="65">
        <f t="shared" si="0"/>
        <v>25132</v>
      </c>
      <c r="CL10" s="64">
        <f t="shared" si="0"/>
        <v>24563</v>
      </c>
      <c r="CM10" s="64">
        <f t="shared" si="0"/>
        <v>24962</v>
      </c>
      <c r="CN10" s="64">
        <f t="shared" si="0"/>
        <v>26365</v>
      </c>
      <c r="CO10" s="65">
        <f t="shared" si="0"/>
        <v>27990</v>
      </c>
      <c r="CP10" s="585">
        <f>SUM(CP5:CP9)</f>
        <v>28126</v>
      </c>
      <c r="CQ10" s="585">
        <f>SUM(CQ5:CQ9)</f>
        <v>27910</v>
      </c>
      <c r="CR10" s="585">
        <f>SUM(CR5:CR9)</f>
        <v>27737</v>
      </c>
      <c r="CS10" s="586">
        <f>SUM(CS5:CS9)</f>
        <v>28236</v>
      </c>
      <c r="CT10" s="947">
        <v>28975</v>
      </c>
      <c r="CU10" s="947">
        <v>29908</v>
      </c>
      <c r="CV10" s="947">
        <v>29285</v>
      </c>
      <c r="CW10" s="948">
        <v>30007</v>
      </c>
      <c r="CX10" s="1129">
        <f t="shared" ref="CX10:DG10" si="1">SUM(CX5:CX9)</f>
        <v>40396</v>
      </c>
      <c r="CY10" s="1129">
        <f t="shared" si="1"/>
        <v>42002</v>
      </c>
      <c r="CZ10" s="1129">
        <f t="shared" si="1"/>
        <v>46759</v>
      </c>
      <c r="DA10" s="586">
        <f t="shared" si="1"/>
        <v>49337</v>
      </c>
      <c r="DB10" s="1129">
        <f t="shared" si="1"/>
        <v>51673</v>
      </c>
      <c r="DC10" s="1129">
        <f t="shared" si="1"/>
        <v>50171</v>
      </c>
      <c r="DD10" s="1129">
        <f t="shared" si="1"/>
        <v>49903</v>
      </c>
      <c r="DE10" s="586">
        <f t="shared" si="1"/>
        <v>49671</v>
      </c>
      <c r="DF10" s="1129">
        <f t="shared" si="1"/>
        <v>49356</v>
      </c>
      <c r="DG10" s="1129">
        <f t="shared" si="1"/>
        <v>50386</v>
      </c>
      <c r="DH10" s="1129">
        <f>SUM(DH5:DH9)</f>
        <v>56834</v>
      </c>
      <c r="DI10" s="1129">
        <f>SUM(DI5:DI9)</f>
        <v>54891</v>
      </c>
      <c r="DJ10" s="1322">
        <f>SUM(DJ5:DJ9)</f>
        <v>53874</v>
      </c>
      <c r="DK10" s="1129">
        <f>SUM(DK5:DK9)</f>
        <v>52540</v>
      </c>
      <c r="DL10" s="1129">
        <f>SUM(DL5:DL9)</f>
        <v>50917</v>
      </c>
      <c r="DM10" s="1414">
        <f t="shared" ref="DM10" si="2">SUM(DM5:DM9)</f>
        <v>51222</v>
      </c>
    </row>
    <row r="11" spans="1:117">
      <c r="A11" s="47" t="s">
        <v>106</v>
      </c>
      <c r="B11" s="48"/>
      <c r="C11" s="48"/>
      <c r="D11" s="48"/>
      <c r="E11" s="49"/>
      <c r="F11" s="48"/>
      <c r="G11" s="48"/>
      <c r="H11" s="48"/>
      <c r="I11" s="49"/>
      <c r="J11" s="48"/>
      <c r="K11" s="48"/>
      <c r="L11" s="48"/>
      <c r="M11" s="49"/>
      <c r="N11" s="48"/>
      <c r="O11" s="48"/>
      <c r="P11" s="48"/>
      <c r="Q11" s="49"/>
      <c r="R11" s="48"/>
      <c r="S11" s="48"/>
      <c r="T11" s="48"/>
      <c r="U11" s="49"/>
      <c r="V11" s="48"/>
      <c r="W11" s="48"/>
      <c r="X11" s="48"/>
      <c r="Y11" s="49"/>
      <c r="Z11" s="48"/>
      <c r="AA11" s="48"/>
      <c r="AB11" s="48"/>
      <c r="AC11" s="49"/>
      <c r="AD11" s="48"/>
      <c r="AE11" s="48"/>
      <c r="AF11" s="48"/>
      <c r="AG11" s="49"/>
      <c r="AH11" s="48"/>
      <c r="AI11" s="48"/>
      <c r="AJ11" s="48"/>
      <c r="AK11" s="49"/>
      <c r="AL11" s="48"/>
      <c r="AM11" s="48"/>
      <c r="AN11" s="48"/>
      <c r="AO11" s="49"/>
      <c r="AP11" s="48"/>
      <c r="AQ11" s="48"/>
      <c r="AR11" s="48"/>
      <c r="AS11" s="49"/>
      <c r="AT11" s="48"/>
      <c r="AU11" s="48"/>
      <c r="AV11" s="48"/>
      <c r="AW11" s="49"/>
      <c r="AX11" s="48"/>
      <c r="AY11" s="48"/>
      <c r="AZ11" s="48"/>
      <c r="BA11" s="49"/>
      <c r="BB11" s="48"/>
      <c r="BC11" s="48"/>
      <c r="BD11" s="48"/>
      <c r="BE11" s="49"/>
      <c r="BF11" s="48"/>
      <c r="BG11" s="48"/>
      <c r="BH11" s="48"/>
      <c r="BI11" s="49"/>
      <c r="BJ11" s="50">
        <v>5187</v>
      </c>
      <c r="BK11" s="50">
        <v>5764</v>
      </c>
      <c r="BL11" s="50">
        <v>5896</v>
      </c>
      <c r="BM11" s="51">
        <v>5634</v>
      </c>
      <c r="BN11" s="50">
        <v>6447</v>
      </c>
      <c r="BO11" s="50">
        <v>7050</v>
      </c>
      <c r="BP11" s="50">
        <v>7137</v>
      </c>
      <c r="BQ11" s="51">
        <v>7215</v>
      </c>
      <c r="BR11" s="50">
        <v>7913</v>
      </c>
      <c r="BS11" s="50">
        <v>7986</v>
      </c>
      <c r="BT11" s="50">
        <v>8522</v>
      </c>
      <c r="BU11" s="51">
        <v>8487</v>
      </c>
      <c r="BV11" s="50">
        <v>9783</v>
      </c>
      <c r="BW11" s="50">
        <v>11962</v>
      </c>
      <c r="BX11" s="50">
        <v>11962</v>
      </c>
      <c r="BY11" s="51">
        <v>12725</v>
      </c>
      <c r="BZ11" s="52">
        <v>13721</v>
      </c>
      <c r="CA11" s="52">
        <v>14817</v>
      </c>
      <c r="CB11" s="52">
        <v>16371</v>
      </c>
      <c r="CC11" s="53">
        <v>17106</v>
      </c>
      <c r="CD11" s="52">
        <v>17000</v>
      </c>
      <c r="CE11" s="52">
        <v>15028</v>
      </c>
      <c r="CF11" s="52">
        <v>12623</v>
      </c>
      <c r="CG11" s="53">
        <v>11377</v>
      </c>
      <c r="CH11" s="52">
        <v>11632</v>
      </c>
      <c r="CI11" s="52">
        <v>12566</v>
      </c>
      <c r="CJ11" s="52">
        <v>12287</v>
      </c>
      <c r="CK11" s="53">
        <v>12939</v>
      </c>
      <c r="CL11" s="52">
        <v>13969</v>
      </c>
      <c r="CM11" s="52">
        <v>15661</v>
      </c>
      <c r="CN11" s="52">
        <v>16961</v>
      </c>
      <c r="CO11" s="53">
        <v>17579</v>
      </c>
      <c r="CP11" s="581">
        <v>18509</v>
      </c>
      <c r="CQ11" s="581">
        <v>19286</v>
      </c>
      <c r="CR11" s="581">
        <v>18642</v>
      </c>
      <c r="CS11" s="582">
        <v>17653</v>
      </c>
      <c r="CT11" s="943">
        <v>17645</v>
      </c>
      <c r="CU11" s="943">
        <v>18125</v>
      </c>
      <c r="CV11" s="943">
        <v>17378</v>
      </c>
      <c r="CW11" s="944">
        <v>16826</v>
      </c>
      <c r="CX11" s="1127">
        <v>18174</v>
      </c>
      <c r="CY11" s="1127">
        <v>18643</v>
      </c>
      <c r="CZ11" s="1127">
        <v>18561</v>
      </c>
      <c r="DA11" s="582">
        <v>18364</v>
      </c>
      <c r="DB11" s="1127">
        <v>19805</v>
      </c>
      <c r="DC11" s="1127">
        <v>18968</v>
      </c>
      <c r="DD11" s="1127">
        <v>18261</v>
      </c>
      <c r="DE11" s="582">
        <v>16906</v>
      </c>
      <c r="DF11" s="1127">
        <v>17711</v>
      </c>
      <c r="DG11" s="1127">
        <v>18297</v>
      </c>
      <c r="DH11" s="1127">
        <v>18462</v>
      </c>
      <c r="DI11" s="1127">
        <v>16912</v>
      </c>
      <c r="DJ11" s="1320">
        <v>17769</v>
      </c>
      <c r="DK11" s="1127">
        <v>18033</v>
      </c>
      <c r="DL11" s="1127">
        <v>17961</v>
      </c>
      <c r="DM11" s="1412">
        <v>18415</v>
      </c>
    </row>
    <row r="12" spans="1:117" s="17" customFormat="1">
      <c r="A12" s="47" t="s">
        <v>107</v>
      </c>
      <c r="B12" s="48"/>
      <c r="C12" s="48"/>
      <c r="D12" s="48"/>
      <c r="E12" s="49"/>
      <c r="F12" s="48"/>
      <c r="G12" s="48"/>
      <c r="H12" s="48"/>
      <c r="I12" s="49"/>
      <c r="J12" s="48"/>
      <c r="K12" s="48"/>
      <c r="L12" s="48"/>
      <c r="M12" s="49"/>
      <c r="N12" s="48"/>
      <c r="O12" s="48"/>
      <c r="P12" s="48"/>
      <c r="Q12" s="49"/>
      <c r="R12" s="48"/>
      <c r="S12" s="48"/>
      <c r="T12" s="48"/>
      <c r="U12" s="49"/>
      <c r="V12" s="48"/>
      <c r="W12" s="48"/>
      <c r="X12" s="48"/>
      <c r="Y12" s="49"/>
      <c r="Z12" s="48"/>
      <c r="AA12" s="48"/>
      <c r="AB12" s="48"/>
      <c r="AC12" s="49"/>
      <c r="AD12" s="48"/>
      <c r="AE12" s="48"/>
      <c r="AF12" s="48"/>
      <c r="AG12" s="49"/>
      <c r="AH12" s="48"/>
      <c r="AI12" s="48"/>
      <c r="AJ12" s="48"/>
      <c r="AK12" s="49"/>
      <c r="AL12" s="48"/>
      <c r="AM12" s="48"/>
      <c r="AN12" s="48"/>
      <c r="AO12" s="49"/>
      <c r="AP12" s="48"/>
      <c r="AQ12" s="48"/>
      <c r="AR12" s="48"/>
      <c r="AS12" s="49"/>
      <c r="AT12" s="48"/>
      <c r="AU12" s="48"/>
      <c r="AV12" s="48"/>
      <c r="AW12" s="49"/>
      <c r="AX12" s="48"/>
      <c r="AY12" s="48"/>
      <c r="AZ12" s="48"/>
      <c r="BA12" s="49"/>
      <c r="BB12" s="48"/>
      <c r="BC12" s="48"/>
      <c r="BD12" s="48"/>
      <c r="BE12" s="49"/>
      <c r="BF12" s="48"/>
      <c r="BG12" s="48"/>
      <c r="BH12" s="48"/>
      <c r="BI12" s="49"/>
      <c r="BJ12" s="50">
        <v>9616</v>
      </c>
      <c r="BK12" s="50">
        <v>10656</v>
      </c>
      <c r="BL12" s="50">
        <v>10818</v>
      </c>
      <c r="BM12" s="51">
        <v>10757</v>
      </c>
      <c r="BN12" s="50">
        <v>11191</v>
      </c>
      <c r="BO12" s="50">
        <v>12760</v>
      </c>
      <c r="BP12" s="50">
        <v>12853</v>
      </c>
      <c r="BQ12" s="51">
        <v>13240</v>
      </c>
      <c r="BR12" s="50">
        <v>12178</v>
      </c>
      <c r="BS12" s="50">
        <v>12590</v>
      </c>
      <c r="BT12" s="50">
        <v>12573</v>
      </c>
      <c r="BU12" s="51">
        <v>12401</v>
      </c>
      <c r="BV12" s="50">
        <v>13523</v>
      </c>
      <c r="BW12" s="50">
        <v>16080</v>
      </c>
      <c r="BX12" s="50">
        <v>16141</v>
      </c>
      <c r="BY12" s="51">
        <v>16627</v>
      </c>
      <c r="BZ12" s="52">
        <v>17737</v>
      </c>
      <c r="CA12" s="52">
        <v>18911</v>
      </c>
      <c r="CB12" s="52">
        <v>19770</v>
      </c>
      <c r="CC12" s="53">
        <v>21603</v>
      </c>
      <c r="CD12" s="52">
        <v>20513</v>
      </c>
      <c r="CE12" s="52">
        <v>17668</v>
      </c>
      <c r="CF12" s="52">
        <v>15883</v>
      </c>
      <c r="CG12" s="53">
        <v>15433</v>
      </c>
      <c r="CH12" s="52">
        <v>15896</v>
      </c>
      <c r="CI12" s="52">
        <v>17891</v>
      </c>
      <c r="CJ12" s="52">
        <v>16575</v>
      </c>
      <c r="CK12" s="53">
        <v>17474</v>
      </c>
      <c r="CL12" s="52">
        <v>17586</v>
      </c>
      <c r="CM12" s="52">
        <v>19152</v>
      </c>
      <c r="CN12" s="52">
        <v>20457</v>
      </c>
      <c r="CO12" s="53">
        <v>21996</v>
      </c>
      <c r="CP12" s="581">
        <v>22300</v>
      </c>
      <c r="CQ12" s="581">
        <v>23376</v>
      </c>
      <c r="CR12" s="581">
        <v>21551</v>
      </c>
      <c r="CS12" s="582">
        <v>21155</v>
      </c>
      <c r="CT12" s="943">
        <v>21282</v>
      </c>
      <c r="CU12" s="943">
        <v>22603</v>
      </c>
      <c r="CV12" s="943">
        <v>21807</v>
      </c>
      <c r="CW12" s="944">
        <v>21726</v>
      </c>
      <c r="CX12" s="1127">
        <v>23255</v>
      </c>
      <c r="CY12" s="1127">
        <v>24786</v>
      </c>
      <c r="CZ12" s="1127">
        <v>25360</v>
      </c>
      <c r="DA12" s="582">
        <v>26015</v>
      </c>
      <c r="DB12" s="1127">
        <v>27121</v>
      </c>
      <c r="DC12" s="1127">
        <v>27398</v>
      </c>
      <c r="DD12" s="1127">
        <v>26817</v>
      </c>
      <c r="DE12" s="582">
        <v>25985</v>
      </c>
      <c r="DF12" s="1127">
        <v>25979</v>
      </c>
      <c r="DG12" s="1127">
        <v>27021</v>
      </c>
      <c r="DH12" s="1127">
        <v>28201</v>
      </c>
      <c r="DI12" s="1127">
        <v>27685</v>
      </c>
      <c r="DJ12" s="1320">
        <v>30139</v>
      </c>
      <c r="DK12" s="1127">
        <v>28941</v>
      </c>
      <c r="DL12" s="1127">
        <v>28217</v>
      </c>
      <c r="DM12" s="1412">
        <v>30117</v>
      </c>
    </row>
    <row r="13" spans="1:117">
      <c r="A13" s="47" t="s">
        <v>108</v>
      </c>
      <c r="B13" s="48"/>
      <c r="C13" s="48"/>
      <c r="D13" s="48"/>
      <c r="E13" s="49"/>
      <c r="F13" s="48"/>
      <c r="G13" s="48"/>
      <c r="H13" s="48"/>
      <c r="I13" s="49"/>
      <c r="J13" s="48"/>
      <c r="K13" s="48"/>
      <c r="L13" s="48"/>
      <c r="M13" s="49"/>
      <c r="N13" s="48"/>
      <c r="O13" s="48"/>
      <c r="P13" s="48"/>
      <c r="Q13" s="49"/>
      <c r="R13" s="48"/>
      <c r="S13" s="48"/>
      <c r="T13" s="48"/>
      <c r="U13" s="49"/>
      <c r="V13" s="48"/>
      <c r="W13" s="48"/>
      <c r="X13" s="48"/>
      <c r="Y13" s="49"/>
      <c r="Z13" s="48"/>
      <c r="AA13" s="48"/>
      <c r="AB13" s="48"/>
      <c r="AC13" s="49"/>
      <c r="AD13" s="48"/>
      <c r="AE13" s="48"/>
      <c r="AF13" s="48"/>
      <c r="AG13" s="49"/>
      <c r="AH13" s="48"/>
      <c r="AI13" s="48"/>
      <c r="AJ13" s="48"/>
      <c r="AK13" s="49"/>
      <c r="AL13" s="48"/>
      <c r="AM13" s="48"/>
      <c r="AN13" s="48"/>
      <c r="AO13" s="49"/>
      <c r="AP13" s="48"/>
      <c r="AQ13" s="48"/>
      <c r="AR13" s="48"/>
      <c r="AS13" s="49"/>
      <c r="AT13" s="48"/>
      <c r="AU13" s="48"/>
      <c r="AV13" s="48"/>
      <c r="AW13" s="49"/>
      <c r="AX13" s="48"/>
      <c r="AY13" s="48"/>
      <c r="AZ13" s="48"/>
      <c r="BA13" s="49"/>
      <c r="BB13" s="48"/>
      <c r="BC13" s="48"/>
      <c r="BD13" s="48"/>
      <c r="BE13" s="49"/>
      <c r="BF13" s="48"/>
      <c r="BG13" s="48"/>
      <c r="BH13" s="48"/>
      <c r="BI13" s="49"/>
      <c r="BJ13" s="50">
        <v>312</v>
      </c>
      <c r="BK13" s="50">
        <v>363</v>
      </c>
      <c r="BL13" s="50">
        <v>356</v>
      </c>
      <c r="BM13" s="51">
        <v>327</v>
      </c>
      <c r="BN13" s="50">
        <v>287</v>
      </c>
      <c r="BO13" s="50">
        <v>398</v>
      </c>
      <c r="BP13" s="50">
        <v>325</v>
      </c>
      <c r="BQ13" s="51">
        <v>389</v>
      </c>
      <c r="BR13" s="50">
        <v>577</v>
      </c>
      <c r="BS13" s="50">
        <v>602</v>
      </c>
      <c r="BT13" s="50">
        <v>597</v>
      </c>
      <c r="BU13" s="51">
        <v>1016</v>
      </c>
      <c r="BV13" s="50">
        <v>944</v>
      </c>
      <c r="BW13" s="50">
        <v>1084</v>
      </c>
      <c r="BX13" s="50">
        <v>1131</v>
      </c>
      <c r="BY13" s="51">
        <v>1124</v>
      </c>
      <c r="BZ13" s="52">
        <v>1265</v>
      </c>
      <c r="CA13" s="52">
        <v>1384</v>
      </c>
      <c r="CB13" s="52">
        <v>1531</v>
      </c>
      <c r="CC13" s="53">
        <v>1659</v>
      </c>
      <c r="CD13" s="52">
        <v>1780</v>
      </c>
      <c r="CE13" s="52">
        <v>1567</v>
      </c>
      <c r="CF13" s="52">
        <v>1598</v>
      </c>
      <c r="CG13" s="53">
        <v>1530</v>
      </c>
      <c r="CH13" s="52">
        <v>1632</v>
      </c>
      <c r="CI13" s="52">
        <v>1708</v>
      </c>
      <c r="CJ13" s="52">
        <v>1554</v>
      </c>
      <c r="CK13" s="53">
        <v>1734</v>
      </c>
      <c r="CL13" s="52">
        <v>1369</v>
      </c>
      <c r="CM13" s="52">
        <v>1433</v>
      </c>
      <c r="CN13" s="52">
        <v>1625</v>
      </c>
      <c r="CO13" s="53">
        <v>1773</v>
      </c>
      <c r="CP13" s="581">
        <v>2080</v>
      </c>
      <c r="CQ13" s="581">
        <v>1308</v>
      </c>
      <c r="CR13" s="581">
        <v>1395</v>
      </c>
      <c r="CS13" s="582">
        <v>1333</v>
      </c>
      <c r="CT13" s="943">
        <v>1455</v>
      </c>
      <c r="CU13" s="943">
        <v>1563</v>
      </c>
      <c r="CV13" s="943">
        <v>1646</v>
      </c>
      <c r="CW13" s="944">
        <v>1697</v>
      </c>
      <c r="CX13" s="1127">
        <v>1946</v>
      </c>
      <c r="CY13" s="1127">
        <v>1943</v>
      </c>
      <c r="CZ13" s="1127">
        <v>2025</v>
      </c>
      <c r="DA13" s="582">
        <v>2150</v>
      </c>
      <c r="DB13" s="1127">
        <v>2156</v>
      </c>
      <c r="DC13" s="1127">
        <v>1910</v>
      </c>
      <c r="DD13" s="1127">
        <v>1674</v>
      </c>
      <c r="DE13" s="582">
        <v>1576</v>
      </c>
      <c r="DF13" s="1127">
        <v>1639</v>
      </c>
      <c r="DG13" s="1127">
        <v>2170</v>
      </c>
      <c r="DH13" s="1127">
        <v>1675</v>
      </c>
      <c r="DI13" s="1127">
        <v>2455</v>
      </c>
      <c r="DJ13" s="1320">
        <v>1645</v>
      </c>
      <c r="DK13" s="1127">
        <v>1754</v>
      </c>
      <c r="DL13" s="1127">
        <v>1760</v>
      </c>
      <c r="DM13" s="1412">
        <v>1295</v>
      </c>
    </row>
    <row r="14" spans="1:117">
      <c r="A14" s="47" t="s">
        <v>109</v>
      </c>
      <c r="B14" s="48"/>
      <c r="C14" s="48"/>
      <c r="D14" s="48"/>
      <c r="E14" s="49"/>
      <c r="F14" s="48"/>
      <c r="G14" s="48"/>
      <c r="H14" s="48"/>
      <c r="I14" s="49"/>
      <c r="J14" s="48"/>
      <c r="K14" s="48"/>
      <c r="L14" s="48"/>
      <c r="M14" s="49"/>
      <c r="N14" s="48"/>
      <c r="O14" s="48"/>
      <c r="P14" s="48"/>
      <c r="Q14" s="49"/>
      <c r="R14" s="48"/>
      <c r="S14" s="48"/>
      <c r="T14" s="48"/>
      <c r="U14" s="49"/>
      <c r="V14" s="48"/>
      <c r="W14" s="48"/>
      <c r="X14" s="48"/>
      <c r="Y14" s="49"/>
      <c r="Z14" s="48"/>
      <c r="AA14" s="48"/>
      <c r="AB14" s="48"/>
      <c r="AC14" s="49"/>
      <c r="AD14" s="48"/>
      <c r="AE14" s="48"/>
      <c r="AF14" s="48"/>
      <c r="AG14" s="49"/>
      <c r="AH14" s="48"/>
      <c r="AI14" s="48"/>
      <c r="AJ14" s="48"/>
      <c r="AK14" s="49"/>
      <c r="AL14" s="48"/>
      <c r="AM14" s="48"/>
      <c r="AN14" s="48"/>
      <c r="AO14" s="49"/>
      <c r="AP14" s="48"/>
      <c r="AQ14" s="48"/>
      <c r="AR14" s="48"/>
      <c r="AS14" s="49"/>
      <c r="AT14" s="48"/>
      <c r="AU14" s="48"/>
      <c r="AV14" s="48"/>
      <c r="AW14" s="49"/>
      <c r="AX14" s="48"/>
      <c r="AY14" s="48"/>
      <c r="AZ14" s="48"/>
      <c r="BA14" s="49"/>
      <c r="BB14" s="48"/>
      <c r="BC14" s="48"/>
      <c r="BD14" s="48"/>
      <c r="BE14" s="49"/>
      <c r="BF14" s="48"/>
      <c r="BG14" s="48"/>
      <c r="BH14" s="48"/>
      <c r="BI14" s="49"/>
      <c r="BJ14" s="50">
        <v>4553</v>
      </c>
      <c r="BK14" s="50">
        <v>2045</v>
      </c>
      <c r="BL14" s="50">
        <v>1939</v>
      </c>
      <c r="BM14" s="51">
        <v>2386</v>
      </c>
      <c r="BN14" s="50">
        <v>7316</v>
      </c>
      <c r="BO14" s="50">
        <v>3174</v>
      </c>
      <c r="BP14" s="50">
        <v>3364</v>
      </c>
      <c r="BQ14" s="51">
        <v>3727</v>
      </c>
      <c r="BR14" s="50">
        <v>3858</v>
      </c>
      <c r="BS14" s="50">
        <v>2946</v>
      </c>
      <c r="BT14" s="50">
        <v>2616</v>
      </c>
      <c r="BU14" s="51">
        <v>20135</v>
      </c>
      <c r="BV14" s="50">
        <v>16139</v>
      </c>
      <c r="BW14" s="50">
        <v>3609</v>
      </c>
      <c r="BX14" s="50">
        <v>4020</v>
      </c>
      <c r="BY14" s="51">
        <v>3473</v>
      </c>
      <c r="BZ14" s="52">
        <v>3975</v>
      </c>
      <c r="CA14" s="52">
        <v>3755</v>
      </c>
      <c r="CB14" s="52">
        <v>3403</v>
      </c>
      <c r="CC14" s="53">
        <v>5455</v>
      </c>
      <c r="CD14" s="52">
        <v>8336</v>
      </c>
      <c r="CE14" s="52">
        <v>6727</v>
      </c>
      <c r="CF14" s="52">
        <v>10005</v>
      </c>
      <c r="CG14" s="53">
        <v>12165</v>
      </c>
      <c r="CH14" s="52">
        <v>11958</v>
      </c>
      <c r="CI14" s="52">
        <v>9054</v>
      </c>
      <c r="CJ14" s="52">
        <v>11388</v>
      </c>
      <c r="CK14" s="53">
        <v>14264</v>
      </c>
      <c r="CL14" s="52">
        <v>14412</v>
      </c>
      <c r="CM14" s="52">
        <v>4481</v>
      </c>
      <c r="CN14" s="52">
        <v>6520</v>
      </c>
      <c r="CO14" s="53">
        <v>5716</v>
      </c>
      <c r="CP14" s="581">
        <v>10655</v>
      </c>
      <c r="CQ14" s="581">
        <v>4160</v>
      </c>
      <c r="CR14" s="581">
        <v>8772</v>
      </c>
      <c r="CS14" s="582">
        <v>12416</v>
      </c>
      <c r="CT14" s="943">
        <v>17136</v>
      </c>
      <c r="CU14" s="943">
        <v>14076</v>
      </c>
      <c r="CV14" s="943">
        <v>16056</v>
      </c>
      <c r="CW14" s="944">
        <v>17633</v>
      </c>
      <c r="CX14" s="1127">
        <v>9899</v>
      </c>
      <c r="CY14" s="1127">
        <v>5364</v>
      </c>
      <c r="CZ14" s="1127">
        <v>6245</v>
      </c>
      <c r="DA14" s="582">
        <v>9404</v>
      </c>
      <c r="DB14" s="1127">
        <v>10329</v>
      </c>
      <c r="DC14" s="1127">
        <v>6301</v>
      </c>
      <c r="DD14" s="1127">
        <v>8279</v>
      </c>
      <c r="DE14" s="582">
        <v>8861</v>
      </c>
      <c r="DF14" s="1127">
        <v>11490</v>
      </c>
      <c r="DG14" s="1127">
        <v>8891</v>
      </c>
      <c r="DH14" s="1127">
        <v>10785</v>
      </c>
      <c r="DI14" s="1127">
        <v>11458</v>
      </c>
      <c r="DJ14" s="1320">
        <v>15191</v>
      </c>
      <c r="DK14" s="1127">
        <v>14550</v>
      </c>
      <c r="DL14" s="1127">
        <v>19742</v>
      </c>
      <c r="DM14" s="1412">
        <v>24496</v>
      </c>
    </row>
    <row r="15" spans="1:117">
      <c r="A15" s="54" t="s">
        <v>110</v>
      </c>
      <c r="B15" s="55"/>
      <c r="C15" s="55"/>
      <c r="D15" s="55"/>
      <c r="E15" s="56"/>
      <c r="F15" s="55"/>
      <c r="G15" s="55"/>
      <c r="H15" s="55"/>
      <c r="I15" s="56"/>
      <c r="J15" s="55"/>
      <c r="K15" s="55"/>
      <c r="L15" s="55"/>
      <c r="M15" s="56"/>
      <c r="N15" s="55"/>
      <c r="O15" s="55"/>
      <c r="P15" s="55"/>
      <c r="Q15" s="56"/>
      <c r="R15" s="55"/>
      <c r="S15" s="55"/>
      <c r="T15" s="55"/>
      <c r="U15" s="56"/>
      <c r="V15" s="55"/>
      <c r="W15" s="55"/>
      <c r="X15" s="55"/>
      <c r="Y15" s="56"/>
      <c r="Z15" s="55"/>
      <c r="AA15" s="55"/>
      <c r="AB15" s="55"/>
      <c r="AC15" s="56"/>
      <c r="AD15" s="55"/>
      <c r="AE15" s="55"/>
      <c r="AF15" s="55"/>
      <c r="AG15" s="56"/>
      <c r="AH15" s="55"/>
      <c r="AI15" s="55"/>
      <c r="AJ15" s="55"/>
      <c r="AK15" s="56"/>
      <c r="AL15" s="55"/>
      <c r="AM15" s="55"/>
      <c r="AN15" s="55"/>
      <c r="AO15" s="56"/>
      <c r="AP15" s="55"/>
      <c r="AQ15" s="55"/>
      <c r="AR15" s="55"/>
      <c r="AS15" s="56"/>
      <c r="AT15" s="55"/>
      <c r="AU15" s="55"/>
      <c r="AV15" s="55"/>
      <c r="AW15" s="56"/>
      <c r="AX15" s="55"/>
      <c r="AY15" s="55"/>
      <c r="AZ15" s="55"/>
      <c r="BA15" s="56"/>
      <c r="BB15" s="55"/>
      <c r="BC15" s="55"/>
      <c r="BD15" s="55"/>
      <c r="BE15" s="56"/>
      <c r="BF15" s="55"/>
      <c r="BG15" s="55"/>
      <c r="BH15" s="55"/>
      <c r="BI15" s="56"/>
      <c r="BJ15" s="57">
        <v>6087</v>
      </c>
      <c r="BK15" s="57">
        <v>6108</v>
      </c>
      <c r="BL15" s="57">
        <v>6150</v>
      </c>
      <c r="BM15" s="58">
        <v>5774</v>
      </c>
      <c r="BN15" s="57"/>
      <c r="BO15" s="57"/>
      <c r="BP15" s="57"/>
      <c r="BQ15" s="58"/>
      <c r="BR15" s="57">
        <v>21937</v>
      </c>
      <c r="BS15" s="57">
        <v>22890</v>
      </c>
      <c r="BT15" s="57">
        <v>24107</v>
      </c>
      <c r="BU15" s="58"/>
      <c r="BV15" s="57"/>
      <c r="BW15" s="57"/>
      <c r="BX15" s="57"/>
      <c r="BY15" s="58"/>
      <c r="BZ15" s="59"/>
      <c r="CA15" s="59"/>
      <c r="CB15" s="59">
        <v>39</v>
      </c>
      <c r="CC15" s="60">
        <v>43</v>
      </c>
      <c r="CD15" s="59">
        <v>38</v>
      </c>
      <c r="CE15" s="59">
        <v>40</v>
      </c>
      <c r="CF15" s="59">
        <v>35</v>
      </c>
      <c r="CG15" s="60">
        <v>67</v>
      </c>
      <c r="CH15" s="59">
        <v>64</v>
      </c>
      <c r="CI15" s="59">
        <v>70</v>
      </c>
      <c r="CJ15" s="59">
        <v>64</v>
      </c>
      <c r="CK15" s="60">
        <v>79</v>
      </c>
      <c r="CL15" s="59">
        <v>59</v>
      </c>
      <c r="CM15" s="59">
        <v>51</v>
      </c>
      <c r="CN15" s="59">
        <v>48</v>
      </c>
      <c r="CO15" s="60">
        <v>55</v>
      </c>
      <c r="CP15" s="583">
        <v>46</v>
      </c>
      <c r="CQ15" s="583">
        <v>1484</v>
      </c>
      <c r="CR15" s="583">
        <v>1</v>
      </c>
      <c r="CS15" s="584">
        <v>1</v>
      </c>
      <c r="CT15" s="945">
        <v>1</v>
      </c>
      <c r="CU15" s="945">
        <v>1</v>
      </c>
      <c r="CV15" s="945">
        <v>1</v>
      </c>
      <c r="CW15" s="946">
        <v>2</v>
      </c>
      <c r="CX15" s="1128">
        <v>3</v>
      </c>
      <c r="CY15" s="1128">
        <v>12</v>
      </c>
      <c r="CZ15" s="1128">
        <v>12</v>
      </c>
      <c r="DA15" s="584">
        <v>11</v>
      </c>
      <c r="DB15" s="1128">
        <v>35</v>
      </c>
      <c r="DC15" s="1128">
        <v>34</v>
      </c>
      <c r="DD15" s="1128">
        <v>41</v>
      </c>
      <c r="DE15" s="584">
        <v>11</v>
      </c>
      <c r="DF15" s="1128">
        <v>11</v>
      </c>
      <c r="DG15" s="1128">
        <v>10</v>
      </c>
      <c r="DH15" s="1128">
        <v>10</v>
      </c>
      <c r="DI15" s="1128">
        <v>2491</v>
      </c>
      <c r="DJ15" s="1321">
        <v>2800</v>
      </c>
      <c r="DK15" s="1128">
        <v>3231</v>
      </c>
      <c r="DL15" s="1128">
        <v>2950</v>
      </c>
      <c r="DM15" s="1413">
        <v>193</v>
      </c>
    </row>
    <row r="16" spans="1:117">
      <c r="A16" s="66" t="s">
        <v>111</v>
      </c>
      <c r="B16" s="67"/>
      <c r="C16" s="67"/>
      <c r="D16" s="67"/>
      <c r="E16" s="68"/>
      <c r="F16" s="67"/>
      <c r="G16" s="67"/>
      <c r="H16" s="67"/>
      <c r="I16" s="68"/>
      <c r="J16" s="67"/>
      <c r="K16" s="67"/>
      <c r="L16" s="67"/>
      <c r="M16" s="68"/>
      <c r="N16" s="67"/>
      <c r="O16" s="67"/>
      <c r="P16" s="67"/>
      <c r="Q16" s="68"/>
      <c r="R16" s="67"/>
      <c r="S16" s="67"/>
      <c r="T16" s="67"/>
      <c r="U16" s="68"/>
      <c r="V16" s="67"/>
      <c r="W16" s="67"/>
      <c r="X16" s="67"/>
      <c r="Y16" s="68"/>
      <c r="Z16" s="67"/>
      <c r="AA16" s="67"/>
      <c r="AB16" s="67"/>
      <c r="AC16" s="68"/>
      <c r="AD16" s="67"/>
      <c r="AE16" s="67"/>
      <c r="AF16" s="67"/>
      <c r="AG16" s="68"/>
      <c r="AH16" s="67"/>
      <c r="AI16" s="67"/>
      <c r="AJ16" s="67"/>
      <c r="AK16" s="68"/>
      <c r="AL16" s="67"/>
      <c r="AM16" s="67"/>
      <c r="AN16" s="67"/>
      <c r="AO16" s="68"/>
      <c r="AP16" s="67"/>
      <c r="AQ16" s="67"/>
      <c r="AR16" s="67"/>
      <c r="AS16" s="68"/>
      <c r="AT16" s="67"/>
      <c r="AU16" s="67"/>
      <c r="AV16" s="67"/>
      <c r="AW16" s="68"/>
      <c r="AX16" s="67"/>
      <c r="AY16" s="67"/>
      <c r="AZ16" s="67"/>
      <c r="BA16" s="68"/>
      <c r="BB16" s="67"/>
      <c r="BC16" s="67"/>
      <c r="BD16" s="67"/>
      <c r="BE16" s="68"/>
      <c r="BF16" s="67"/>
      <c r="BG16" s="67"/>
      <c r="BH16" s="67"/>
      <c r="BI16" s="68"/>
      <c r="BJ16" s="69">
        <v>25755</v>
      </c>
      <c r="BK16" s="69">
        <v>24936</v>
      </c>
      <c r="BL16" s="69">
        <v>25159</v>
      </c>
      <c r="BM16" s="70">
        <v>24878</v>
      </c>
      <c r="BN16" s="69">
        <v>25241</v>
      </c>
      <c r="BO16" s="69">
        <v>23382</v>
      </c>
      <c r="BP16" s="69">
        <v>23679</v>
      </c>
      <c r="BQ16" s="70">
        <v>24571</v>
      </c>
      <c r="BR16" s="69">
        <v>46463</v>
      </c>
      <c r="BS16" s="69">
        <v>47014</v>
      </c>
      <c r="BT16" s="69">
        <v>48415</v>
      </c>
      <c r="BU16" s="70">
        <v>42039</v>
      </c>
      <c r="BV16" s="69">
        <v>40389</v>
      </c>
      <c r="BW16" s="69">
        <v>32735</v>
      </c>
      <c r="BX16" s="69">
        <v>33254</v>
      </c>
      <c r="BY16" s="70">
        <v>33949</v>
      </c>
      <c r="BZ16" s="71">
        <f t="shared" ref="BZ16:CO16" si="3">SUM(BZ11:BZ15)</f>
        <v>36698</v>
      </c>
      <c r="CA16" s="71">
        <f t="shared" si="3"/>
        <v>38867</v>
      </c>
      <c r="CB16" s="71">
        <f t="shared" si="3"/>
        <v>41114</v>
      </c>
      <c r="CC16" s="72">
        <f t="shared" si="3"/>
        <v>45866</v>
      </c>
      <c r="CD16" s="71">
        <f t="shared" si="3"/>
        <v>47667</v>
      </c>
      <c r="CE16" s="71">
        <f t="shared" si="3"/>
        <v>41030</v>
      </c>
      <c r="CF16" s="71">
        <f t="shared" si="3"/>
        <v>40144</v>
      </c>
      <c r="CG16" s="72">
        <f t="shared" si="3"/>
        <v>40572</v>
      </c>
      <c r="CH16" s="71">
        <f t="shared" si="3"/>
        <v>41182</v>
      </c>
      <c r="CI16" s="71">
        <f t="shared" si="3"/>
        <v>41289</v>
      </c>
      <c r="CJ16" s="71">
        <f t="shared" si="3"/>
        <v>41868</v>
      </c>
      <c r="CK16" s="72">
        <f t="shared" si="3"/>
        <v>46490</v>
      </c>
      <c r="CL16" s="71">
        <f t="shared" si="3"/>
        <v>47395</v>
      </c>
      <c r="CM16" s="71">
        <f t="shared" si="3"/>
        <v>40778</v>
      </c>
      <c r="CN16" s="71">
        <f t="shared" si="3"/>
        <v>45611</v>
      </c>
      <c r="CO16" s="72">
        <f t="shared" si="3"/>
        <v>47119</v>
      </c>
      <c r="CP16" s="587">
        <f>SUM(CP11:CP15)</f>
        <v>53590</v>
      </c>
      <c r="CQ16" s="587">
        <f>SUM(CQ11:CQ15)</f>
        <v>49614</v>
      </c>
      <c r="CR16" s="587">
        <f>SUM(CR11:CR15)</f>
        <v>50361</v>
      </c>
      <c r="CS16" s="588">
        <f>SUM(CS11:CS15)</f>
        <v>52558</v>
      </c>
      <c r="CT16" s="949">
        <v>57519</v>
      </c>
      <c r="CU16" s="949">
        <v>56368</v>
      </c>
      <c r="CV16" s="949">
        <v>56888</v>
      </c>
      <c r="CW16" s="950">
        <v>57884</v>
      </c>
      <c r="CX16" s="1130">
        <f t="shared" ref="CX16:DG16" si="4">SUM(CX11:CX15)</f>
        <v>53277</v>
      </c>
      <c r="CY16" s="1130">
        <f t="shared" si="4"/>
        <v>50748</v>
      </c>
      <c r="CZ16" s="1130">
        <f t="shared" si="4"/>
        <v>52203</v>
      </c>
      <c r="DA16" s="588">
        <f t="shared" si="4"/>
        <v>55944</v>
      </c>
      <c r="DB16" s="1130">
        <f t="shared" si="4"/>
        <v>59446</v>
      </c>
      <c r="DC16" s="1130">
        <f t="shared" si="4"/>
        <v>54611</v>
      </c>
      <c r="DD16" s="1130">
        <f t="shared" si="4"/>
        <v>55072</v>
      </c>
      <c r="DE16" s="588">
        <f t="shared" si="4"/>
        <v>53339</v>
      </c>
      <c r="DF16" s="1130">
        <f t="shared" si="4"/>
        <v>56830</v>
      </c>
      <c r="DG16" s="1130">
        <f t="shared" si="4"/>
        <v>56389</v>
      </c>
      <c r="DH16" s="1130">
        <f>SUM(DH11:DH15)</f>
        <v>59133</v>
      </c>
      <c r="DI16" s="1130">
        <f>SUM(DI11:DI15)</f>
        <v>61001</v>
      </c>
      <c r="DJ16" s="1323">
        <f>SUM(DJ11:DJ15)</f>
        <v>67544</v>
      </c>
      <c r="DK16" s="1130">
        <f>SUM(DK11:DK15)</f>
        <v>66509</v>
      </c>
      <c r="DL16" s="1130">
        <f>SUM(DL11:DL15)</f>
        <v>70630</v>
      </c>
      <c r="DM16" s="1415">
        <f t="shared" ref="DM16" si="5">SUM(DM11:DM15)</f>
        <v>74516</v>
      </c>
    </row>
    <row r="17" spans="1:158" ht="15" customHeight="1">
      <c r="A17" s="61" t="s">
        <v>112</v>
      </c>
      <c r="B17" s="48"/>
      <c r="C17" s="48"/>
      <c r="D17" s="48"/>
      <c r="E17" s="49"/>
      <c r="F17" s="48"/>
      <c r="G17" s="48"/>
      <c r="H17" s="48"/>
      <c r="I17" s="49"/>
      <c r="J17" s="48"/>
      <c r="K17" s="48"/>
      <c r="L17" s="48"/>
      <c r="M17" s="49"/>
      <c r="N17" s="48"/>
      <c r="O17" s="48"/>
      <c r="P17" s="48"/>
      <c r="Q17" s="49"/>
      <c r="R17" s="48"/>
      <c r="S17" s="48"/>
      <c r="T17" s="48"/>
      <c r="U17" s="49"/>
      <c r="V17" s="48"/>
      <c r="W17" s="48"/>
      <c r="X17" s="48"/>
      <c r="Y17" s="49"/>
      <c r="Z17" s="48"/>
      <c r="AA17" s="48"/>
      <c r="AB17" s="48"/>
      <c r="AC17" s="49"/>
      <c r="AD17" s="48"/>
      <c r="AE17" s="48"/>
      <c r="AF17" s="48"/>
      <c r="AG17" s="49"/>
      <c r="AH17" s="48"/>
      <c r="AI17" s="48"/>
      <c r="AJ17" s="48"/>
      <c r="AK17" s="49"/>
      <c r="AL17" s="48"/>
      <c r="AM17" s="48"/>
      <c r="AN17" s="48"/>
      <c r="AO17" s="49"/>
      <c r="AP17" s="48"/>
      <c r="AQ17" s="48"/>
      <c r="AR17" s="48"/>
      <c r="AS17" s="49"/>
      <c r="AT17" s="48"/>
      <c r="AU17" s="48"/>
      <c r="AV17" s="48"/>
      <c r="AW17" s="49"/>
      <c r="AX17" s="48"/>
      <c r="AY17" s="48"/>
      <c r="AZ17" s="48"/>
      <c r="BA17" s="49"/>
      <c r="BB17" s="48"/>
      <c r="BC17" s="48"/>
      <c r="BD17" s="48"/>
      <c r="BE17" s="49"/>
      <c r="BF17" s="48"/>
      <c r="BG17" s="48"/>
      <c r="BH17" s="48"/>
      <c r="BI17" s="49"/>
      <c r="BJ17" s="62">
        <v>49410</v>
      </c>
      <c r="BK17" s="62">
        <v>49943</v>
      </c>
      <c r="BL17" s="62">
        <v>50317</v>
      </c>
      <c r="BM17" s="63">
        <v>48168</v>
      </c>
      <c r="BN17" s="62">
        <v>50224</v>
      </c>
      <c r="BO17" s="62">
        <v>51601</v>
      </c>
      <c r="BP17" s="62">
        <v>52599</v>
      </c>
      <c r="BQ17" s="63">
        <v>54955</v>
      </c>
      <c r="BR17" s="62">
        <v>57285</v>
      </c>
      <c r="BS17" s="62">
        <v>57938</v>
      </c>
      <c r="BT17" s="62">
        <v>60499</v>
      </c>
      <c r="BU17" s="63">
        <v>55255</v>
      </c>
      <c r="BV17" s="62">
        <v>54675</v>
      </c>
      <c r="BW17" s="62">
        <v>55595</v>
      </c>
      <c r="BX17" s="62">
        <v>56174</v>
      </c>
      <c r="BY17" s="63">
        <v>56659</v>
      </c>
      <c r="BZ17" s="64">
        <f t="shared" ref="BZ17:CO17" si="6">+BZ10+BZ16</f>
        <v>59236</v>
      </c>
      <c r="CA17" s="64">
        <f t="shared" si="6"/>
        <v>61578</v>
      </c>
      <c r="CB17" s="64">
        <f t="shared" si="6"/>
        <v>65778</v>
      </c>
      <c r="CC17" s="65">
        <f t="shared" si="6"/>
        <v>75394</v>
      </c>
      <c r="CD17" s="64">
        <f t="shared" si="6"/>
        <v>77540</v>
      </c>
      <c r="CE17" s="64">
        <f t="shared" si="6"/>
        <v>70248</v>
      </c>
      <c r="CF17" s="64">
        <f t="shared" si="6"/>
        <v>66891</v>
      </c>
      <c r="CG17" s="65">
        <f t="shared" si="6"/>
        <v>67874</v>
      </c>
      <c r="CH17" s="64">
        <f t="shared" si="6"/>
        <v>68425</v>
      </c>
      <c r="CI17" s="64">
        <f t="shared" si="6"/>
        <v>68299</v>
      </c>
      <c r="CJ17" s="64">
        <f t="shared" si="6"/>
        <v>67428</v>
      </c>
      <c r="CK17" s="65">
        <f t="shared" si="6"/>
        <v>71622</v>
      </c>
      <c r="CL17" s="64">
        <f t="shared" si="6"/>
        <v>71958</v>
      </c>
      <c r="CM17" s="64">
        <f t="shared" si="6"/>
        <v>65740</v>
      </c>
      <c r="CN17" s="64">
        <f t="shared" si="6"/>
        <v>71976</v>
      </c>
      <c r="CO17" s="65">
        <f t="shared" si="6"/>
        <v>75109</v>
      </c>
      <c r="CP17" s="585">
        <f>+CP10+CP16</f>
        <v>81716</v>
      </c>
      <c r="CQ17" s="585">
        <f>+CQ10+CQ16</f>
        <v>77524</v>
      </c>
      <c r="CR17" s="585">
        <f>+CR10+CR16</f>
        <v>78098</v>
      </c>
      <c r="CS17" s="586">
        <f>+CS10+CS16</f>
        <v>80794</v>
      </c>
      <c r="CT17" s="947">
        <v>86494</v>
      </c>
      <c r="CU17" s="947">
        <v>86276</v>
      </c>
      <c r="CV17" s="947">
        <v>86173</v>
      </c>
      <c r="CW17" s="948">
        <v>87891</v>
      </c>
      <c r="CX17" s="1129">
        <f t="shared" ref="CX17:DG17" si="7">+CX10+CX16</f>
        <v>93673</v>
      </c>
      <c r="CY17" s="1129">
        <f t="shared" si="7"/>
        <v>92750</v>
      </c>
      <c r="CZ17" s="1129">
        <f t="shared" si="7"/>
        <v>98962</v>
      </c>
      <c r="DA17" s="586">
        <f t="shared" si="7"/>
        <v>105281</v>
      </c>
      <c r="DB17" s="1129">
        <f t="shared" si="7"/>
        <v>111119</v>
      </c>
      <c r="DC17" s="1129">
        <f t="shared" si="7"/>
        <v>104782</v>
      </c>
      <c r="DD17" s="1129">
        <f t="shared" si="7"/>
        <v>104975</v>
      </c>
      <c r="DE17" s="586">
        <f t="shared" si="7"/>
        <v>103010</v>
      </c>
      <c r="DF17" s="1129">
        <f t="shared" si="7"/>
        <v>106186</v>
      </c>
      <c r="DG17" s="1129">
        <f t="shared" si="7"/>
        <v>106775</v>
      </c>
      <c r="DH17" s="1129">
        <f>+DH10+DH16</f>
        <v>115967</v>
      </c>
      <c r="DI17" s="1129">
        <f>+DI10+DI16</f>
        <v>115892</v>
      </c>
      <c r="DJ17" s="1322">
        <f>+DJ10+DJ16</f>
        <v>121418</v>
      </c>
      <c r="DK17" s="1129">
        <f>+DK10+DK16</f>
        <v>119049</v>
      </c>
      <c r="DL17" s="1129">
        <f>+DL10+DL16</f>
        <v>121547</v>
      </c>
      <c r="DM17" s="1414">
        <f t="shared" ref="DM17" si="8">+DM10+DM16</f>
        <v>125738</v>
      </c>
    </row>
    <row r="18" spans="1:158">
      <c r="A18" s="47"/>
      <c r="B18" s="48"/>
      <c r="C18" s="48"/>
      <c r="D18" s="48"/>
      <c r="E18" s="49"/>
      <c r="F18" s="48"/>
      <c r="G18" s="48"/>
      <c r="H18" s="48"/>
      <c r="I18" s="49"/>
      <c r="J18" s="48"/>
      <c r="K18" s="48"/>
      <c r="L18" s="48"/>
      <c r="M18" s="49"/>
      <c r="N18" s="48"/>
      <c r="O18" s="48"/>
      <c r="P18" s="48"/>
      <c r="Q18" s="49"/>
      <c r="R18" s="48"/>
      <c r="S18" s="48"/>
      <c r="T18" s="48"/>
      <c r="U18" s="49"/>
      <c r="V18" s="48"/>
      <c r="W18" s="48"/>
      <c r="X18" s="48"/>
      <c r="Y18" s="49"/>
      <c r="Z18" s="48"/>
      <c r="AA18" s="48"/>
      <c r="AB18" s="48"/>
      <c r="AC18" s="49"/>
      <c r="AD18" s="48"/>
      <c r="AE18" s="48"/>
      <c r="AF18" s="48"/>
      <c r="AG18" s="49"/>
      <c r="AH18" s="48"/>
      <c r="AI18" s="48"/>
      <c r="AJ18" s="48"/>
      <c r="AK18" s="49"/>
      <c r="AL18" s="48"/>
      <c r="AM18" s="48"/>
      <c r="AN18" s="48"/>
      <c r="AO18" s="49"/>
      <c r="AP18" s="48"/>
      <c r="AQ18" s="48"/>
      <c r="AR18" s="48"/>
      <c r="AS18" s="49"/>
      <c r="AT18" s="48"/>
      <c r="AU18" s="48"/>
      <c r="AV18" s="48"/>
      <c r="AW18" s="49"/>
      <c r="AX18" s="48"/>
      <c r="AY18" s="48"/>
      <c r="AZ18" s="48"/>
      <c r="BA18" s="49"/>
      <c r="BB18" s="48"/>
      <c r="BC18" s="48"/>
      <c r="BD18" s="48"/>
      <c r="BE18" s="49"/>
      <c r="BF18" s="48"/>
      <c r="BG18" s="48"/>
      <c r="BH18" s="48"/>
      <c r="BI18" s="49"/>
      <c r="BJ18" s="50"/>
      <c r="BK18" s="50"/>
      <c r="BL18" s="50"/>
      <c r="BM18" s="51"/>
      <c r="BN18" s="50"/>
      <c r="BO18" s="50"/>
      <c r="BP18" s="50"/>
      <c r="BQ18" s="51"/>
      <c r="BR18" s="50"/>
      <c r="BS18" s="50"/>
      <c r="BT18" s="50"/>
      <c r="BU18" s="51"/>
      <c r="BV18" s="50"/>
      <c r="BW18" s="50"/>
      <c r="BX18" s="50"/>
      <c r="BY18" s="51"/>
      <c r="BZ18" s="52"/>
      <c r="CA18" s="52"/>
      <c r="CB18" s="52"/>
      <c r="CC18" s="53"/>
      <c r="CD18" s="52"/>
      <c r="CE18" s="52"/>
      <c r="CF18" s="52"/>
      <c r="CG18" s="53"/>
      <c r="CH18" s="52"/>
      <c r="CI18" s="52"/>
      <c r="CJ18" s="52"/>
      <c r="CK18" s="53"/>
      <c r="CL18" s="52"/>
      <c r="CM18" s="52"/>
      <c r="CN18" s="52"/>
      <c r="CO18" s="53"/>
      <c r="CP18" s="581"/>
      <c r="CQ18" s="581"/>
      <c r="CR18" s="581"/>
      <c r="CS18" s="582"/>
      <c r="CT18" s="943"/>
      <c r="CU18" s="943"/>
      <c r="CV18" s="943"/>
      <c r="CW18" s="944"/>
      <c r="CX18" s="1127"/>
      <c r="CY18" s="1127"/>
      <c r="CZ18" s="1127"/>
      <c r="DA18" s="582"/>
      <c r="DB18" s="1127"/>
      <c r="DC18" s="1127"/>
      <c r="DD18" s="1127"/>
      <c r="DE18" s="582"/>
      <c r="DF18" s="1127"/>
      <c r="DG18" s="1127"/>
      <c r="DH18" s="1127"/>
      <c r="DI18" s="1127"/>
      <c r="DJ18" s="1320"/>
      <c r="DK18" s="1127"/>
      <c r="DL18" s="1127"/>
      <c r="DM18" s="1416"/>
    </row>
    <row r="19" spans="1:158">
      <c r="A19" s="47" t="s">
        <v>113</v>
      </c>
      <c r="B19" s="48"/>
      <c r="C19" s="48"/>
      <c r="D19" s="48"/>
      <c r="E19" s="49"/>
      <c r="F19" s="48"/>
      <c r="G19" s="48"/>
      <c r="H19" s="48"/>
      <c r="I19" s="49"/>
      <c r="J19" s="48"/>
      <c r="K19" s="48"/>
      <c r="L19" s="48"/>
      <c r="M19" s="49"/>
      <c r="N19" s="48"/>
      <c r="O19" s="48"/>
      <c r="P19" s="48"/>
      <c r="Q19" s="49"/>
      <c r="R19" s="48"/>
      <c r="S19" s="48"/>
      <c r="T19" s="48"/>
      <c r="U19" s="49"/>
      <c r="V19" s="48"/>
      <c r="W19" s="48"/>
      <c r="X19" s="48"/>
      <c r="Y19" s="49"/>
      <c r="Z19" s="48"/>
      <c r="AA19" s="48"/>
      <c r="AB19" s="48"/>
      <c r="AC19" s="49"/>
      <c r="AD19" s="48"/>
      <c r="AE19" s="48"/>
      <c r="AF19" s="48"/>
      <c r="AG19" s="49"/>
      <c r="AH19" s="48"/>
      <c r="AI19" s="48"/>
      <c r="AJ19" s="48"/>
      <c r="AK19" s="49"/>
      <c r="AL19" s="48"/>
      <c r="AM19" s="48"/>
      <c r="AN19" s="48"/>
      <c r="AO19" s="49"/>
      <c r="AP19" s="48"/>
      <c r="AQ19" s="48"/>
      <c r="AR19" s="48"/>
      <c r="AS19" s="49"/>
      <c r="AT19" s="48"/>
      <c r="AU19" s="48"/>
      <c r="AV19" s="48"/>
      <c r="AW19" s="49"/>
      <c r="AX19" s="48"/>
      <c r="AY19" s="48"/>
      <c r="AZ19" s="48"/>
      <c r="BA19" s="49"/>
      <c r="BB19" s="48"/>
      <c r="BC19" s="48"/>
      <c r="BD19" s="48"/>
      <c r="BE19" s="49"/>
      <c r="BF19" s="48"/>
      <c r="BG19" s="48"/>
      <c r="BH19" s="48"/>
      <c r="BI19" s="49"/>
      <c r="BJ19" s="50">
        <v>21706</v>
      </c>
      <c r="BK19" s="50">
        <v>21022</v>
      </c>
      <c r="BL19" s="50">
        <v>22145</v>
      </c>
      <c r="BM19" s="51">
        <v>22536</v>
      </c>
      <c r="BN19" s="50">
        <v>24757</v>
      </c>
      <c r="BO19" s="50">
        <v>21531</v>
      </c>
      <c r="BP19" s="50">
        <v>23169</v>
      </c>
      <c r="BQ19" s="51">
        <v>25716</v>
      </c>
      <c r="BR19" s="50">
        <v>27258</v>
      </c>
      <c r="BS19" s="50">
        <v>26211</v>
      </c>
      <c r="BT19" s="50">
        <v>28350</v>
      </c>
      <c r="BU19" s="51">
        <v>32616</v>
      </c>
      <c r="BV19" s="50">
        <v>35629</v>
      </c>
      <c r="BW19" s="50">
        <v>11536</v>
      </c>
      <c r="BX19" s="50">
        <v>12941</v>
      </c>
      <c r="BY19" s="51">
        <v>14524</v>
      </c>
      <c r="BZ19" s="52">
        <v>16068</v>
      </c>
      <c r="CA19" s="52">
        <v>15096</v>
      </c>
      <c r="CB19" s="52">
        <v>18634</v>
      </c>
      <c r="CC19" s="53">
        <v>23627</v>
      </c>
      <c r="CD19" s="52">
        <v>25578</v>
      </c>
      <c r="CE19" s="52">
        <v>23199</v>
      </c>
      <c r="CF19" s="52">
        <v>23259</v>
      </c>
      <c r="CG19" s="53">
        <v>25509</v>
      </c>
      <c r="CH19" s="52">
        <v>26215</v>
      </c>
      <c r="CI19" s="52">
        <v>25239</v>
      </c>
      <c r="CJ19" s="52">
        <v>25960</v>
      </c>
      <c r="CK19" s="53">
        <v>29141</v>
      </c>
      <c r="CL19" s="52">
        <v>29638</v>
      </c>
      <c r="CM19" s="52">
        <v>22209</v>
      </c>
      <c r="CN19" s="52">
        <v>26457</v>
      </c>
      <c r="CO19" s="53">
        <v>28776</v>
      </c>
      <c r="CP19" s="581">
        <v>31152</v>
      </c>
      <c r="CQ19" s="581">
        <v>28775</v>
      </c>
      <c r="CR19" s="581">
        <v>30745</v>
      </c>
      <c r="CS19" s="582">
        <v>34131</v>
      </c>
      <c r="CT19" s="943">
        <v>36010</v>
      </c>
      <c r="CU19" s="943">
        <v>33880</v>
      </c>
      <c r="CV19" s="943">
        <v>35921</v>
      </c>
      <c r="CW19" s="944">
        <v>39647</v>
      </c>
      <c r="CX19" s="1127">
        <v>42080</v>
      </c>
      <c r="CY19" s="1127">
        <v>40066</v>
      </c>
      <c r="CZ19" s="1127">
        <v>44511</v>
      </c>
      <c r="DA19" s="582">
        <v>50575</v>
      </c>
      <c r="DB19" s="1127">
        <v>54796</v>
      </c>
      <c r="DC19" s="1127">
        <v>42883</v>
      </c>
      <c r="DD19" s="1127">
        <v>46529</v>
      </c>
      <c r="DE19" s="582">
        <v>46591</v>
      </c>
      <c r="DF19" s="1127">
        <v>49092</v>
      </c>
      <c r="DG19" s="1127">
        <v>46071</v>
      </c>
      <c r="DH19" s="1127">
        <v>50433</v>
      </c>
      <c r="DI19" s="1127">
        <v>53105</v>
      </c>
      <c r="DJ19" s="1320">
        <v>56506</v>
      </c>
      <c r="DK19" s="1127">
        <v>51718</v>
      </c>
      <c r="DL19" s="1127">
        <v>54707</v>
      </c>
      <c r="DM19" s="1412">
        <v>60639</v>
      </c>
    </row>
    <row r="20" spans="1:158">
      <c r="A20" s="54" t="s">
        <v>63</v>
      </c>
      <c r="B20" s="55"/>
      <c r="C20" s="55"/>
      <c r="D20" s="55"/>
      <c r="E20" s="56"/>
      <c r="F20" s="55"/>
      <c r="G20" s="55"/>
      <c r="H20" s="55"/>
      <c r="I20" s="56"/>
      <c r="J20" s="55"/>
      <c r="K20" s="55"/>
      <c r="L20" s="55"/>
      <c r="M20" s="56"/>
      <c r="N20" s="55"/>
      <c r="O20" s="55"/>
      <c r="P20" s="55"/>
      <c r="Q20" s="56"/>
      <c r="R20" s="55"/>
      <c r="S20" s="55"/>
      <c r="T20" s="55"/>
      <c r="U20" s="56"/>
      <c r="V20" s="55"/>
      <c r="W20" s="55"/>
      <c r="X20" s="55"/>
      <c r="Y20" s="56"/>
      <c r="Z20" s="55"/>
      <c r="AA20" s="55"/>
      <c r="AB20" s="55"/>
      <c r="AC20" s="56"/>
      <c r="AD20" s="55"/>
      <c r="AE20" s="55"/>
      <c r="AF20" s="55"/>
      <c r="AG20" s="56"/>
      <c r="AH20" s="55"/>
      <c r="AI20" s="55"/>
      <c r="AJ20" s="55"/>
      <c r="AK20" s="56"/>
      <c r="AL20" s="55"/>
      <c r="AM20" s="55"/>
      <c r="AN20" s="55"/>
      <c r="AO20" s="56"/>
      <c r="AP20" s="55"/>
      <c r="AQ20" s="55"/>
      <c r="AR20" s="55"/>
      <c r="AS20" s="56"/>
      <c r="AT20" s="55"/>
      <c r="AU20" s="55"/>
      <c r="AV20" s="55"/>
      <c r="AW20" s="56"/>
      <c r="AX20" s="55"/>
      <c r="AY20" s="55"/>
      <c r="AZ20" s="55"/>
      <c r="BA20" s="56"/>
      <c r="BB20" s="55"/>
      <c r="BC20" s="55"/>
      <c r="BD20" s="55"/>
      <c r="BE20" s="56"/>
      <c r="BF20" s="55"/>
      <c r="BG20" s="55"/>
      <c r="BH20" s="55"/>
      <c r="BI20" s="56"/>
      <c r="BJ20" s="57">
        <v>60</v>
      </c>
      <c r="BK20" s="57">
        <v>65</v>
      </c>
      <c r="BL20" s="57">
        <v>68</v>
      </c>
      <c r="BM20" s="58">
        <v>65</v>
      </c>
      <c r="BN20" s="57">
        <v>70</v>
      </c>
      <c r="BO20" s="57">
        <v>89</v>
      </c>
      <c r="BP20" s="57">
        <v>86</v>
      </c>
      <c r="BQ20" s="58">
        <v>92</v>
      </c>
      <c r="BR20" s="57">
        <v>97</v>
      </c>
      <c r="BS20" s="57">
        <v>89</v>
      </c>
      <c r="BT20" s="57">
        <v>99</v>
      </c>
      <c r="BU20" s="58">
        <v>92</v>
      </c>
      <c r="BV20" s="57">
        <v>101</v>
      </c>
      <c r="BW20" s="57">
        <v>115</v>
      </c>
      <c r="BX20" s="57">
        <v>113</v>
      </c>
      <c r="BY20" s="58">
        <v>116</v>
      </c>
      <c r="BZ20" s="59">
        <v>113</v>
      </c>
      <c r="CA20" s="59">
        <v>112</v>
      </c>
      <c r="CB20" s="59">
        <v>125</v>
      </c>
      <c r="CC20" s="60">
        <v>141</v>
      </c>
      <c r="CD20" s="59">
        <v>151</v>
      </c>
      <c r="CE20" s="59">
        <v>150</v>
      </c>
      <c r="CF20" s="59">
        <v>145</v>
      </c>
      <c r="CG20" s="60">
        <v>162</v>
      </c>
      <c r="CH20" s="59">
        <v>169</v>
      </c>
      <c r="CI20" s="59">
        <v>176</v>
      </c>
      <c r="CJ20" s="59">
        <v>164</v>
      </c>
      <c r="CK20" s="60">
        <v>180</v>
      </c>
      <c r="CL20" s="59">
        <v>92</v>
      </c>
      <c r="CM20" s="59">
        <v>78</v>
      </c>
      <c r="CN20" s="59">
        <v>68</v>
      </c>
      <c r="CO20" s="60">
        <v>63</v>
      </c>
      <c r="CP20" s="583">
        <v>63</v>
      </c>
      <c r="CQ20" s="583">
        <v>51</v>
      </c>
      <c r="CR20" s="583">
        <v>53</v>
      </c>
      <c r="CS20" s="584">
        <v>54</v>
      </c>
      <c r="CT20" s="945">
        <v>147</v>
      </c>
      <c r="CU20" s="945">
        <v>151</v>
      </c>
      <c r="CV20" s="945">
        <v>145</v>
      </c>
      <c r="CW20" s="946">
        <v>147</v>
      </c>
      <c r="CX20" s="1128">
        <v>147</v>
      </c>
      <c r="CY20" s="1128">
        <v>154</v>
      </c>
      <c r="CZ20" s="1128">
        <v>166</v>
      </c>
      <c r="DA20" s="584">
        <v>178</v>
      </c>
      <c r="DB20" s="1128">
        <v>199</v>
      </c>
      <c r="DC20" s="1128">
        <v>191</v>
      </c>
      <c r="DD20" s="1128">
        <v>162</v>
      </c>
      <c r="DE20" s="584">
        <v>159</v>
      </c>
      <c r="DF20" s="1128">
        <v>144</v>
      </c>
      <c r="DG20" s="1128">
        <v>149</v>
      </c>
      <c r="DH20" s="1128">
        <v>69</v>
      </c>
      <c r="DI20" s="1128">
        <v>72</v>
      </c>
      <c r="DJ20" s="1321">
        <v>87</v>
      </c>
      <c r="DK20" s="1128">
        <v>74</v>
      </c>
      <c r="DL20" s="1128">
        <v>75</v>
      </c>
      <c r="DM20" s="1413">
        <v>84</v>
      </c>
    </row>
    <row r="21" spans="1:158">
      <c r="A21" s="61" t="s">
        <v>114</v>
      </c>
      <c r="B21" s="48"/>
      <c r="C21" s="48"/>
      <c r="D21" s="48"/>
      <c r="E21" s="49"/>
      <c r="F21" s="48"/>
      <c r="G21" s="48"/>
      <c r="H21" s="48"/>
      <c r="I21" s="49"/>
      <c r="J21" s="48"/>
      <c r="K21" s="48"/>
      <c r="L21" s="48"/>
      <c r="M21" s="49"/>
      <c r="N21" s="48"/>
      <c r="O21" s="48"/>
      <c r="P21" s="48"/>
      <c r="Q21" s="49"/>
      <c r="R21" s="48"/>
      <c r="S21" s="48"/>
      <c r="T21" s="48"/>
      <c r="U21" s="49"/>
      <c r="V21" s="48"/>
      <c r="W21" s="48"/>
      <c r="X21" s="48"/>
      <c r="Y21" s="49"/>
      <c r="Z21" s="48"/>
      <c r="AA21" s="48"/>
      <c r="AB21" s="48"/>
      <c r="AC21" s="49"/>
      <c r="AD21" s="48"/>
      <c r="AE21" s="48"/>
      <c r="AF21" s="48"/>
      <c r="AG21" s="49"/>
      <c r="AH21" s="48"/>
      <c r="AI21" s="48"/>
      <c r="AJ21" s="48"/>
      <c r="AK21" s="49"/>
      <c r="AL21" s="48"/>
      <c r="AM21" s="48"/>
      <c r="AN21" s="48"/>
      <c r="AO21" s="49"/>
      <c r="AP21" s="48"/>
      <c r="AQ21" s="48"/>
      <c r="AR21" s="48"/>
      <c r="AS21" s="49"/>
      <c r="AT21" s="48"/>
      <c r="AU21" s="48"/>
      <c r="AV21" s="48"/>
      <c r="AW21" s="49"/>
      <c r="AX21" s="48"/>
      <c r="AY21" s="48"/>
      <c r="AZ21" s="48"/>
      <c r="BA21" s="49"/>
      <c r="BB21" s="48"/>
      <c r="BC21" s="48"/>
      <c r="BD21" s="48"/>
      <c r="BE21" s="49"/>
      <c r="BF21" s="48"/>
      <c r="BG21" s="48"/>
      <c r="BH21" s="48"/>
      <c r="BI21" s="49"/>
      <c r="BJ21" s="62">
        <v>21766</v>
      </c>
      <c r="BK21" s="62">
        <v>21087</v>
      </c>
      <c r="BL21" s="62">
        <v>22213</v>
      </c>
      <c r="BM21" s="63">
        <v>22601</v>
      </c>
      <c r="BN21" s="62">
        <v>24827</v>
      </c>
      <c r="BO21" s="62">
        <v>21620</v>
      </c>
      <c r="BP21" s="62">
        <v>23255</v>
      </c>
      <c r="BQ21" s="63">
        <v>25808</v>
      </c>
      <c r="BR21" s="62">
        <v>27355</v>
      </c>
      <c r="BS21" s="62">
        <v>26300</v>
      </c>
      <c r="BT21" s="62">
        <v>28449</v>
      </c>
      <c r="BU21" s="63">
        <v>32708</v>
      </c>
      <c r="BV21" s="62">
        <v>35730</v>
      </c>
      <c r="BW21" s="62">
        <v>11651</v>
      </c>
      <c r="BX21" s="62">
        <v>13054</v>
      </c>
      <c r="BY21" s="63">
        <v>14640</v>
      </c>
      <c r="BZ21" s="64">
        <f t="shared" ref="BZ21:CO21" si="9">SUM(BZ19:BZ20)</f>
        <v>16181</v>
      </c>
      <c r="CA21" s="64">
        <f t="shared" si="9"/>
        <v>15208</v>
      </c>
      <c r="CB21" s="64">
        <f t="shared" si="9"/>
        <v>18759</v>
      </c>
      <c r="CC21" s="65">
        <f t="shared" si="9"/>
        <v>23768</v>
      </c>
      <c r="CD21" s="64">
        <f t="shared" si="9"/>
        <v>25729</v>
      </c>
      <c r="CE21" s="64">
        <f t="shared" si="9"/>
        <v>23349</v>
      </c>
      <c r="CF21" s="64">
        <f t="shared" si="9"/>
        <v>23404</v>
      </c>
      <c r="CG21" s="65">
        <f t="shared" si="9"/>
        <v>25671</v>
      </c>
      <c r="CH21" s="64">
        <f t="shared" si="9"/>
        <v>26384</v>
      </c>
      <c r="CI21" s="64">
        <f t="shared" si="9"/>
        <v>25415</v>
      </c>
      <c r="CJ21" s="64">
        <f t="shared" si="9"/>
        <v>26124</v>
      </c>
      <c r="CK21" s="65">
        <f t="shared" si="9"/>
        <v>29321</v>
      </c>
      <c r="CL21" s="64">
        <f t="shared" si="9"/>
        <v>29730</v>
      </c>
      <c r="CM21" s="64">
        <f t="shared" si="9"/>
        <v>22287</v>
      </c>
      <c r="CN21" s="64">
        <f t="shared" si="9"/>
        <v>26525</v>
      </c>
      <c r="CO21" s="65">
        <f t="shared" si="9"/>
        <v>28839</v>
      </c>
      <c r="CP21" s="585">
        <f>SUM(CP19:CP20)</f>
        <v>31215</v>
      </c>
      <c r="CQ21" s="585">
        <f>SUM(CQ19:CQ20)</f>
        <v>28826</v>
      </c>
      <c r="CR21" s="585">
        <f>SUM(CR19:CR20)</f>
        <v>30798</v>
      </c>
      <c r="CS21" s="586">
        <f>SUM(CS19:CS20)</f>
        <v>34185</v>
      </c>
      <c r="CT21" s="947">
        <v>36157</v>
      </c>
      <c r="CU21" s="947">
        <v>34031</v>
      </c>
      <c r="CV21" s="947">
        <v>36066</v>
      </c>
      <c r="CW21" s="948">
        <v>39794</v>
      </c>
      <c r="CX21" s="1129">
        <f t="shared" ref="CX21:DG21" si="10">SUM(CX19:CX20)</f>
        <v>42227</v>
      </c>
      <c r="CY21" s="1129">
        <f t="shared" si="10"/>
        <v>40220</v>
      </c>
      <c r="CZ21" s="1129">
        <f t="shared" si="10"/>
        <v>44677</v>
      </c>
      <c r="DA21" s="586">
        <f t="shared" si="10"/>
        <v>50753</v>
      </c>
      <c r="DB21" s="1129">
        <f t="shared" si="10"/>
        <v>54995</v>
      </c>
      <c r="DC21" s="1129">
        <f t="shared" si="10"/>
        <v>43074</v>
      </c>
      <c r="DD21" s="1129">
        <f t="shared" si="10"/>
        <v>46691</v>
      </c>
      <c r="DE21" s="586">
        <f t="shared" si="10"/>
        <v>46750</v>
      </c>
      <c r="DF21" s="1129">
        <f t="shared" si="10"/>
        <v>49236</v>
      </c>
      <c r="DG21" s="1129">
        <f t="shared" si="10"/>
        <v>46220</v>
      </c>
      <c r="DH21" s="1129">
        <f>SUM(DH19:DH20)</f>
        <v>50502</v>
      </c>
      <c r="DI21" s="1129">
        <f>SUM(DI19:DI20)</f>
        <v>53177</v>
      </c>
      <c r="DJ21" s="1322">
        <f>SUM(DJ19:DJ20)</f>
        <v>56593</v>
      </c>
      <c r="DK21" s="1129">
        <f>SUM(DK19:DK20)</f>
        <v>51792</v>
      </c>
      <c r="DL21" s="1129">
        <f>SUM(DL19:DL20)</f>
        <v>54782</v>
      </c>
      <c r="DM21" s="1414">
        <f t="shared" ref="DM21" si="11">SUM(DM19:DM20)</f>
        <v>60723</v>
      </c>
    </row>
    <row r="22" spans="1:158">
      <c r="A22" s="47" t="s">
        <v>115</v>
      </c>
      <c r="B22" s="48"/>
      <c r="C22" s="48"/>
      <c r="D22" s="48"/>
      <c r="E22" s="49"/>
      <c r="F22" s="48"/>
      <c r="G22" s="48"/>
      <c r="H22" s="48"/>
      <c r="I22" s="49"/>
      <c r="J22" s="48"/>
      <c r="K22" s="48"/>
      <c r="L22" s="48"/>
      <c r="M22" s="49"/>
      <c r="N22" s="48"/>
      <c r="O22" s="48"/>
      <c r="P22" s="48"/>
      <c r="Q22" s="49"/>
      <c r="R22" s="48"/>
      <c r="S22" s="48"/>
      <c r="T22" s="48"/>
      <c r="U22" s="49"/>
      <c r="V22" s="48"/>
      <c r="W22" s="48"/>
      <c r="X22" s="48"/>
      <c r="Y22" s="49"/>
      <c r="Z22" s="48"/>
      <c r="AA22" s="48"/>
      <c r="AB22" s="48"/>
      <c r="AC22" s="49"/>
      <c r="AD22" s="48"/>
      <c r="AE22" s="48"/>
      <c r="AF22" s="48"/>
      <c r="AG22" s="49"/>
      <c r="AH22" s="48"/>
      <c r="AI22" s="48"/>
      <c r="AJ22" s="48"/>
      <c r="AK22" s="49"/>
      <c r="AL22" s="48"/>
      <c r="AM22" s="48"/>
      <c r="AN22" s="48"/>
      <c r="AO22" s="49"/>
      <c r="AP22" s="48"/>
      <c r="AQ22" s="48"/>
      <c r="AR22" s="48"/>
      <c r="AS22" s="49"/>
      <c r="AT22" s="48"/>
      <c r="AU22" s="48"/>
      <c r="AV22" s="48"/>
      <c r="AW22" s="49"/>
      <c r="AX22" s="48"/>
      <c r="AY22" s="48"/>
      <c r="AZ22" s="48"/>
      <c r="BA22" s="49"/>
      <c r="BB22" s="48"/>
      <c r="BC22" s="48"/>
      <c r="BD22" s="48"/>
      <c r="BE22" s="49"/>
      <c r="BF22" s="48"/>
      <c r="BG22" s="48"/>
      <c r="BH22" s="48"/>
      <c r="BI22" s="49"/>
      <c r="BJ22" s="50">
        <v>7673</v>
      </c>
      <c r="BK22" s="50">
        <v>7574</v>
      </c>
      <c r="BL22" s="50">
        <v>7693</v>
      </c>
      <c r="BM22" s="51">
        <v>6950</v>
      </c>
      <c r="BN22" s="50">
        <v>7426</v>
      </c>
      <c r="BO22" s="50">
        <v>7623</v>
      </c>
      <c r="BP22" s="50">
        <v>7430</v>
      </c>
      <c r="BQ22" s="51">
        <v>7652</v>
      </c>
      <c r="BR22" s="50">
        <v>6834</v>
      </c>
      <c r="BS22" s="50">
        <v>6326</v>
      </c>
      <c r="BT22" s="50">
        <v>6392</v>
      </c>
      <c r="BU22" s="51">
        <v>1163</v>
      </c>
      <c r="BV22" s="50">
        <v>1184</v>
      </c>
      <c r="BW22" s="50">
        <v>20082</v>
      </c>
      <c r="BX22" s="50">
        <v>19939</v>
      </c>
      <c r="BY22" s="51">
        <v>19926</v>
      </c>
      <c r="BZ22" s="52">
        <v>19792</v>
      </c>
      <c r="CA22" s="52">
        <v>22052</v>
      </c>
      <c r="CB22" s="52">
        <v>23648</v>
      </c>
      <c r="CC22" s="53">
        <v>26997</v>
      </c>
      <c r="CD22" s="52">
        <v>27581</v>
      </c>
      <c r="CE22" s="52">
        <v>24494</v>
      </c>
      <c r="CF22" s="52">
        <v>23061</v>
      </c>
      <c r="CG22" s="53">
        <v>21008</v>
      </c>
      <c r="CH22" s="52">
        <v>20378</v>
      </c>
      <c r="CI22" s="52">
        <v>20892</v>
      </c>
      <c r="CJ22" s="52">
        <v>19522</v>
      </c>
      <c r="CK22" s="53">
        <v>19615</v>
      </c>
      <c r="CL22" s="52">
        <v>18949</v>
      </c>
      <c r="CM22" s="52">
        <v>16634</v>
      </c>
      <c r="CN22" s="52">
        <v>17307</v>
      </c>
      <c r="CO22" s="53">
        <v>17013</v>
      </c>
      <c r="CP22" s="581">
        <v>21001</v>
      </c>
      <c r="CQ22" s="581">
        <v>21079</v>
      </c>
      <c r="CR22" s="581">
        <v>20052</v>
      </c>
      <c r="CS22" s="582">
        <v>20150</v>
      </c>
      <c r="CT22" s="943">
        <v>23957</v>
      </c>
      <c r="CU22" s="943">
        <v>19596</v>
      </c>
      <c r="CV22" s="943">
        <v>19060</v>
      </c>
      <c r="CW22" s="944">
        <v>19997</v>
      </c>
      <c r="CX22" s="1127">
        <v>19971</v>
      </c>
      <c r="CY22" s="1127">
        <v>23739</v>
      </c>
      <c r="CZ22" s="1127">
        <v>22427</v>
      </c>
      <c r="DA22" s="582">
        <v>22182</v>
      </c>
      <c r="DB22" s="1127">
        <v>22580</v>
      </c>
      <c r="DC22" s="1127">
        <v>25258</v>
      </c>
      <c r="DD22" s="1127">
        <v>22372</v>
      </c>
      <c r="DE22" s="582">
        <v>21888</v>
      </c>
      <c r="DF22" s="1127">
        <v>21663</v>
      </c>
      <c r="DG22" s="1127">
        <v>18101</v>
      </c>
      <c r="DH22" s="1127">
        <v>23306</v>
      </c>
      <c r="DI22" s="1127">
        <v>23148</v>
      </c>
      <c r="DJ22" s="1320">
        <v>23097</v>
      </c>
      <c r="DK22" s="1127">
        <v>23315</v>
      </c>
      <c r="DL22" s="1127">
        <v>23013</v>
      </c>
      <c r="DM22" s="1412">
        <v>23635</v>
      </c>
    </row>
    <row r="23" spans="1:158">
      <c r="A23" s="47" t="s">
        <v>116</v>
      </c>
      <c r="B23" s="48"/>
      <c r="C23" s="48"/>
      <c r="D23" s="48"/>
      <c r="E23" s="49"/>
      <c r="F23" s="48"/>
      <c r="G23" s="48"/>
      <c r="H23" s="48"/>
      <c r="I23" s="49"/>
      <c r="J23" s="48"/>
      <c r="K23" s="48"/>
      <c r="L23" s="48"/>
      <c r="M23" s="49"/>
      <c r="N23" s="48"/>
      <c r="O23" s="48"/>
      <c r="P23" s="48"/>
      <c r="Q23" s="49"/>
      <c r="R23" s="48"/>
      <c r="S23" s="48"/>
      <c r="T23" s="48"/>
      <c r="U23" s="49"/>
      <c r="V23" s="48"/>
      <c r="W23" s="48"/>
      <c r="X23" s="48"/>
      <c r="Y23" s="49"/>
      <c r="Z23" s="48"/>
      <c r="AA23" s="48"/>
      <c r="AB23" s="48"/>
      <c r="AC23" s="49"/>
      <c r="AD23" s="48"/>
      <c r="AE23" s="48"/>
      <c r="AF23" s="48"/>
      <c r="AG23" s="49"/>
      <c r="AH23" s="48"/>
      <c r="AI23" s="48"/>
      <c r="AJ23" s="48"/>
      <c r="AK23" s="49"/>
      <c r="AL23" s="48"/>
      <c r="AM23" s="48"/>
      <c r="AN23" s="48"/>
      <c r="AO23" s="49"/>
      <c r="AP23" s="48"/>
      <c r="AQ23" s="48"/>
      <c r="AR23" s="48"/>
      <c r="AS23" s="49"/>
      <c r="AT23" s="48"/>
      <c r="AU23" s="48"/>
      <c r="AV23" s="48"/>
      <c r="AW23" s="49"/>
      <c r="AX23" s="48"/>
      <c r="AY23" s="48"/>
      <c r="AZ23" s="48"/>
      <c r="BA23" s="49"/>
      <c r="BB23" s="48"/>
      <c r="BC23" s="48"/>
      <c r="BD23" s="48"/>
      <c r="BE23" s="49"/>
      <c r="BF23" s="48"/>
      <c r="BG23" s="48"/>
      <c r="BH23" s="48"/>
      <c r="BI23" s="49"/>
      <c r="BJ23" s="50">
        <v>2332</v>
      </c>
      <c r="BK23" s="50">
        <v>2263</v>
      </c>
      <c r="BL23" s="50">
        <v>2241</v>
      </c>
      <c r="BM23" s="51">
        <v>2079</v>
      </c>
      <c r="BN23" s="50">
        <v>2158</v>
      </c>
      <c r="BO23" s="50">
        <v>2281</v>
      </c>
      <c r="BP23" s="50">
        <v>2079</v>
      </c>
      <c r="BQ23" s="51">
        <v>1826</v>
      </c>
      <c r="BR23" s="50">
        <v>1813</v>
      </c>
      <c r="BS23" s="50">
        <v>1769</v>
      </c>
      <c r="BT23" s="50">
        <v>1771</v>
      </c>
      <c r="BU23" s="51">
        <v>1647</v>
      </c>
      <c r="BV23" s="50">
        <v>1708</v>
      </c>
      <c r="BW23" s="50">
        <v>1779</v>
      </c>
      <c r="BX23" s="50">
        <v>1770</v>
      </c>
      <c r="BY23" s="51">
        <v>1728</v>
      </c>
      <c r="BZ23" s="52">
        <v>1671</v>
      </c>
      <c r="CA23" s="52">
        <v>1676</v>
      </c>
      <c r="CB23" s="52">
        <v>1749</v>
      </c>
      <c r="CC23" s="53">
        <v>1922</v>
      </c>
      <c r="CD23" s="52">
        <v>1944</v>
      </c>
      <c r="CE23" s="52">
        <v>1885</v>
      </c>
      <c r="CF23" s="52">
        <v>1776</v>
      </c>
      <c r="CG23" s="53">
        <v>1768</v>
      </c>
      <c r="CH23" s="52">
        <v>1685</v>
      </c>
      <c r="CI23" s="52">
        <v>1665</v>
      </c>
      <c r="CJ23" s="52">
        <v>1630</v>
      </c>
      <c r="CK23" s="53">
        <v>1578</v>
      </c>
      <c r="CL23" s="52">
        <v>1548</v>
      </c>
      <c r="CM23" s="52">
        <v>1570</v>
      </c>
      <c r="CN23" s="52">
        <v>1609</v>
      </c>
      <c r="CO23" s="53">
        <v>1504</v>
      </c>
      <c r="CP23" s="581">
        <v>1857</v>
      </c>
      <c r="CQ23" s="581">
        <v>1865</v>
      </c>
      <c r="CR23" s="581">
        <v>1792</v>
      </c>
      <c r="CS23" s="582">
        <v>2149</v>
      </c>
      <c r="CT23" s="943">
        <v>2120</v>
      </c>
      <c r="CU23" s="943">
        <v>2150</v>
      </c>
      <c r="CV23" s="943">
        <v>2097</v>
      </c>
      <c r="CW23" s="944">
        <v>1414</v>
      </c>
      <c r="CX23" s="1127">
        <v>1796</v>
      </c>
      <c r="CY23" s="1127">
        <v>2066</v>
      </c>
      <c r="CZ23" s="1127">
        <v>2173</v>
      </c>
      <c r="DA23" s="582">
        <v>2531</v>
      </c>
      <c r="DB23" s="1127">
        <v>3219</v>
      </c>
      <c r="DC23" s="1127">
        <v>2740</v>
      </c>
      <c r="DD23" s="1127">
        <v>2542</v>
      </c>
      <c r="DE23" s="582">
        <v>2225</v>
      </c>
      <c r="DF23" s="1127">
        <v>2404</v>
      </c>
      <c r="DG23" s="1127">
        <v>2471</v>
      </c>
      <c r="DH23" s="1127">
        <v>4622</v>
      </c>
      <c r="DI23" s="1127">
        <v>3907</v>
      </c>
      <c r="DJ23" s="1320">
        <v>4111</v>
      </c>
      <c r="DK23" s="1127">
        <v>3332</v>
      </c>
      <c r="DL23" s="1127">
        <v>3252</v>
      </c>
      <c r="DM23" s="1412">
        <v>3034</v>
      </c>
    </row>
    <row r="24" spans="1:158">
      <c r="A24" s="47" t="s">
        <v>117</v>
      </c>
      <c r="B24" s="48"/>
      <c r="C24" s="48"/>
      <c r="D24" s="48"/>
      <c r="E24" s="49"/>
      <c r="F24" s="48"/>
      <c r="G24" s="48"/>
      <c r="H24" s="48"/>
      <c r="I24" s="49"/>
      <c r="J24" s="48"/>
      <c r="K24" s="48"/>
      <c r="L24" s="48"/>
      <c r="M24" s="49"/>
      <c r="N24" s="48"/>
      <c r="O24" s="48"/>
      <c r="P24" s="48"/>
      <c r="Q24" s="49"/>
      <c r="R24" s="48"/>
      <c r="S24" s="48"/>
      <c r="T24" s="48"/>
      <c r="U24" s="49"/>
      <c r="V24" s="48"/>
      <c r="W24" s="48"/>
      <c r="X24" s="48"/>
      <c r="Y24" s="49"/>
      <c r="Z24" s="48"/>
      <c r="AA24" s="48"/>
      <c r="AB24" s="48"/>
      <c r="AC24" s="49"/>
      <c r="AD24" s="48"/>
      <c r="AE24" s="48"/>
      <c r="AF24" s="48"/>
      <c r="AG24" s="49"/>
      <c r="AH24" s="48"/>
      <c r="AI24" s="48"/>
      <c r="AJ24" s="48"/>
      <c r="AK24" s="49"/>
      <c r="AL24" s="48"/>
      <c r="AM24" s="48"/>
      <c r="AN24" s="48"/>
      <c r="AO24" s="49"/>
      <c r="AP24" s="48"/>
      <c r="AQ24" s="48"/>
      <c r="AR24" s="48"/>
      <c r="AS24" s="49"/>
      <c r="AT24" s="48"/>
      <c r="AU24" s="48"/>
      <c r="AV24" s="48"/>
      <c r="AW24" s="49"/>
      <c r="AX24" s="48"/>
      <c r="AY24" s="48"/>
      <c r="AZ24" s="48"/>
      <c r="BA24" s="49"/>
      <c r="BB24" s="48"/>
      <c r="BC24" s="48"/>
      <c r="BD24" s="48"/>
      <c r="BE24" s="49"/>
      <c r="BF24" s="48"/>
      <c r="BG24" s="48"/>
      <c r="BH24" s="48"/>
      <c r="BI24" s="49"/>
      <c r="BJ24" s="50">
        <v>382</v>
      </c>
      <c r="BK24" s="50">
        <v>346</v>
      </c>
      <c r="BL24" s="50">
        <v>291</v>
      </c>
      <c r="BM24" s="51">
        <v>250</v>
      </c>
      <c r="BN24" s="50">
        <v>369</v>
      </c>
      <c r="BO24" s="50">
        <v>626</v>
      </c>
      <c r="BP24" s="50">
        <v>640</v>
      </c>
      <c r="BQ24" s="51">
        <v>628</v>
      </c>
      <c r="BR24" s="50">
        <v>650</v>
      </c>
      <c r="BS24" s="50">
        <v>645</v>
      </c>
      <c r="BT24" s="50">
        <v>587</v>
      </c>
      <c r="BU24" s="51">
        <v>592</v>
      </c>
      <c r="BV24" s="50">
        <v>572</v>
      </c>
      <c r="BW24" s="50">
        <v>1083</v>
      </c>
      <c r="BX24" s="50">
        <v>768</v>
      </c>
      <c r="BY24" s="51">
        <v>568</v>
      </c>
      <c r="BZ24" s="52">
        <v>622</v>
      </c>
      <c r="CA24" s="52">
        <v>961</v>
      </c>
      <c r="CB24" s="52">
        <v>755</v>
      </c>
      <c r="CC24" s="53">
        <v>660</v>
      </c>
      <c r="CD24" s="52">
        <v>711</v>
      </c>
      <c r="CE24" s="52">
        <v>715</v>
      </c>
      <c r="CF24" s="52">
        <v>644</v>
      </c>
      <c r="CG24" s="53">
        <v>658</v>
      </c>
      <c r="CH24" s="52">
        <v>779</v>
      </c>
      <c r="CI24" s="52">
        <v>866</v>
      </c>
      <c r="CJ24" s="52">
        <v>920</v>
      </c>
      <c r="CK24" s="53">
        <v>1042</v>
      </c>
      <c r="CL24" s="52">
        <v>982</v>
      </c>
      <c r="CM24" s="52">
        <v>1043</v>
      </c>
      <c r="CN24" s="52">
        <v>846</v>
      </c>
      <c r="CO24" s="53">
        <v>1039</v>
      </c>
      <c r="CP24" s="581">
        <v>1066</v>
      </c>
      <c r="CQ24" s="581">
        <v>989</v>
      </c>
      <c r="CR24" s="581">
        <v>1000</v>
      </c>
      <c r="CS24" s="582">
        <v>1127</v>
      </c>
      <c r="CT24" s="943">
        <v>1091</v>
      </c>
      <c r="CU24" s="943">
        <v>1059</v>
      </c>
      <c r="CV24" s="943">
        <v>1096</v>
      </c>
      <c r="CW24" s="944">
        <v>1074</v>
      </c>
      <c r="CX24" s="1127">
        <v>1310</v>
      </c>
      <c r="CY24" s="1127">
        <v>1302</v>
      </c>
      <c r="CZ24" s="1127">
        <v>1809</v>
      </c>
      <c r="DA24" s="582">
        <v>1958</v>
      </c>
      <c r="DB24" s="1127">
        <v>2052</v>
      </c>
      <c r="DC24" s="1127">
        <v>1764</v>
      </c>
      <c r="DD24" s="1127">
        <v>1624</v>
      </c>
      <c r="DE24" s="582">
        <v>1595</v>
      </c>
      <c r="DF24" s="943">
        <v>1419</v>
      </c>
      <c r="DG24" s="1127">
        <v>1569</v>
      </c>
      <c r="DH24" s="943">
        <v>1865</v>
      </c>
      <c r="DI24" s="943">
        <v>1589</v>
      </c>
      <c r="DJ24" s="1324">
        <v>1648</v>
      </c>
      <c r="DK24" s="943">
        <v>1727</v>
      </c>
      <c r="DL24" s="943">
        <v>1696</v>
      </c>
      <c r="DM24" s="1417">
        <v>1720</v>
      </c>
    </row>
    <row r="25" spans="1:158" s="18" customFormat="1">
      <c r="A25" s="54" t="s">
        <v>118</v>
      </c>
      <c r="B25" s="55"/>
      <c r="C25" s="55"/>
      <c r="D25" s="55"/>
      <c r="E25" s="56"/>
      <c r="F25" s="55"/>
      <c r="G25" s="55"/>
      <c r="H25" s="55"/>
      <c r="I25" s="56"/>
      <c r="J25" s="55"/>
      <c r="K25" s="55"/>
      <c r="L25" s="55"/>
      <c r="M25" s="56"/>
      <c r="N25" s="55"/>
      <c r="O25" s="55"/>
      <c r="P25" s="55"/>
      <c r="Q25" s="56"/>
      <c r="R25" s="55"/>
      <c r="S25" s="55"/>
      <c r="T25" s="55"/>
      <c r="U25" s="56"/>
      <c r="V25" s="55"/>
      <c r="W25" s="55"/>
      <c r="X25" s="55"/>
      <c r="Y25" s="56"/>
      <c r="Z25" s="55"/>
      <c r="AA25" s="55"/>
      <c r="AB25" s="55"/>
      <c r="AC25" s="56"/>
      <c r="AD25" s="55"/>
      <c r="AE25" s="55"/>
      <c r="AF25" s="55"/>
      <c r="AG25" s="56"/>
      <c r="AH25" s="55"/>
      <c r="AI25" s="55"/>
      <c r="AJ25" s="55"/>
      <c r="AK25" s="56"/>
      <c r="AL25" s="55"/>
      <c r="AM25" s="55"/>
      <c r="AN25" s="55"/>
      <c r="AO25" s="56"/>
      <c r="AP25" s="55"/>
      <c r="AQ25" s="55"/>
      <c r="AR25" s="55"/>
      <c r="AS25" s="56"/>
      <c r="AT25" s="55"/>
      <c r="AU25" s="55"/>
      <c r="AV25" s="55"/>
      <c r="AW25" s="56"/>
      <c r="AX25" s="55"/>
      <c r="AY25" s="55"/>
      <c r="AZ25" s="55"/>
      <c r="BA25" s="56"/>
      <c r="BB25" s="55"/>
      <c r="BC25" s="55"/>
      <c r="BD25" s="55"/>
      <c r="BE25" s="56"/>
      <c r="BF25" s="55"/>
      <c r="BG25" s="55"/>
      <c r="BH25" s="55"/>
      <c r="BI25" s="56"/>
      <c r="BJ25" s="57">
        <v>2896</v>
      </c>
      <c r="BK25" s="57">
        <v>3009</v>
      </c>
      <c r="BL25" s="57">
        <v>2812</v>
      </c>
      <c r="BM25" s="58">
        <v>2917</v>
      </c>
      <c r="BN25" s="57">
        <v>3183</v>
      </c>
      <c r="BO25" s="57">
        <v>3479</v>
      </c>
      <c r="BP25" s="57">
        <v>3502</v>
      </c>
      <c r="BQ25" s="58">
        <v>3342</v>
      </c>
      <c r="BR25" s="57">
        <v>1079</v>
      </c>
      <c r="BS25" s="57">
        <v>932</v>
      </c>
      <c r="BT25" s="57">
        <v>811</v>
      </c>
      <c r="BU25" s="58">
        <v>648</v>
      </c>
      <c r="BV25" s="57">
        <v>421</v>
      </c>
      <c r="BW25" s="57">
        <v>914</v>
      </c>
      <c r="BX25" s="57">
        <v>939</v>
      </c>
      <c r="BY25" s="58">
        <v>823</v>
      </c>
      <c r="BZ25" s="59">
        <v>719</v>
      </c>
      <c r="CA25" s="59">
        <v>806</v>
      </c>
      <c r="CB25" s="59">
        <v>101</v>
      </c>
      <c r="CC25" s="60">
        <v>155</v>
      </c>
      <c r="CD25" s="59">
        <v>144</v>
      </c>
      <c r="CE25" s="59">
        <v>522</v>
      </c>
      <c r="CF25" s="59">
        <v>103</v>
      </c>
      <c r="CG25" s="60">
        <v>589</v>
      </c>
      <c r="CH25" s="59">
        <v>109</v>
      </c>
      <c r="CI25" s="59">
        <v>235</v>
      </c>
      <c r="CJ25" s="59">
        <v>871</v>
      </c>
      <c r="CK25" s="60">
        <v>1167</v>
      </c>
      <c r="CL25" s="59">
        <v>1306</v>
      </c>
      <c r="CM25" s="59">
        <v>758</v>
      </c>
      <c r="CN25" s="59">
        <v>979</v>
      </c>
      <c r="CO25" s="60">
        <v>1390</v>
      </c>
      <c r="CP25" s="583">
        <v>1189</v>
      </c>
      <c r="CQ25" s="583">
        <v>1367</v>
      </c>
      <c r="CR25" s="583">
        <v>1888</v>
      </c>
      <c r="CS25" s="584">
        <v>1678</v>
      </c>
      <c r="CT25" s="945">
        <v>2220</v>
      </c>
      <c r="CU25" s="945">
        <v>1824</v>
      </c>
      <c r="CV25" s="945">
        <v>1684</v>
      </c>
      <c r="CW25" s="946">
        <v>1027</v>
      </c>
      <c r="CX25" s="1128">
        <v>1912</v>
      </c>
      <c r="CY25" s="1128">
        <v>1536</v>
      </c>
      <c r="CZ25" s="1128">
        <v>1507</v>
      </c>
      <c r="DA25" s="584">
        <v>1127</v>
      </c>
      <c r="DB25" s="1128">
        <v>1357</v>
      </c>
      <c r="DC25" s="1128">
        <v>1490</v>
      </c>
      <c r="DD25" s="1128">
        <v>1292</v>
      </c>
      <c r="DE25" s="584">
        <v>1497</v>
      </c>
      <c r="DF25" s="945">
        <v>1366</v>
      </c>
      <c r="DG25" s="1128">
        <v>1121</v>
      </c>
      <c r="DH25" s="945">
        <v>1235</v>
      </c>
      <c r="DI25" s="945">
        <v>1028</v>
      </c>
      <c r="DJ25" s="1325">
        <v>445</v>
      </c>
      <c r="DK25" s="945">
        <v>617</v>
      </c>
      <c r="DL25" s="945">
        <v>680</v>
      </c>
      <c r="DM25" s="1418">
        <v>455</v>
      </c>
    </row>
    <row r="26" spans="1:158" s="18" customFormat="1">
      <c r="A26" s="61" t="s">
        <v>119</v>
      </c>
      <c r="B26" s="48"/>
      <c r="C26" s="48"/>
      <c r="D26" s="48"/>
      <c r="E26" s="49"/>
      <c r="F26" s="48"/>
      <c r="G26" s="48"/>
      <c r="H26" s="48"/>
      <c r="I26" s="49"/>
      <c r="J26" s="48"/>
      <c r="K26" s="48"/>
      <c r="L26" s="48"/>
      <c r="M26" s="49"/>
      <c r="N26" s="48"/>
      <c r="O26" s="48"/>
      <c r="P26" s="48"/>
      <c r="Q26" s="49"/>
      <c r="R26" s="48"/>
      <c r="S26" s="48"/>
      <c r="T26" s="48"/>
      <c r="U26" s="49"/>
      <c r="V26" s="48"/>
      <c r="W26" s="48"/>
      <c r="X26" s="48"/>
      <c r="Y26" s="49"/>
      <c r="Z26" s="48"/>
      <c r="AA26" s="48"/>
      <c r="AB26" s="48"/>
      <c r="AC26" s="49"/>
      <c r="AD26" s="48"/>
      <c r="AE26" s="48"/>
      <c r="AF26" s="48"/>
      <c r="AG26" s="49"/>
      <c r="AH26" s="48"/>
      <c r="AI26" s="48"/>
      <c r="AJ26" s="48"/>
      <c r="AK26" s="49"/>
      <c r="AL26" s="48"/>
      <c r="AM26" s="48"/>
      <c r="AN26" s="48"/>
      <c r="AO26" s="49"/>
      <c r="AP26" s="48"/>
      <c r="AQ26" s="48"/>
      <c r="AR26" s="48"/>
      <c r="AS26" s="49"/>
      <c r="AT26" s="48"/>
      <c r="AU26" s="48"/>
      <c r="AV26" s="48"/>
      <c r="AW26" s="49"/>
      <c r="AX26" s="48"/>
      <c r="AY26" s="48"/>
      <c r="AZ26" s="48"/>
      <c r="BA26" s="49"/>
      <c r="BB26" s="48"/>
      <c r="BC26" s="48"/>
      <c r="BD26" s="48"/>
      <c r="BE26" s="49"/>
      <c r="BF26" s="48"/>
      <c r="BG26" s="48"/>
      <c r="BH26" s="48"/>
      <c r="BI26" s="49"/>
      <c r="BJ26" s="62">
        <v>13283</v>
      </c>
      <c r="BK26" s="62">
        <v>13192</v>
      </c>
      <c r="BL26" s="62">
        <v>13037</v>
      </c>
      <c r="BM26" s="63">
        <v>12196</v>
      </c>
      <c r="BN26" s="62">
        <v>13136</v>
      </c>
      <c r="BO26" s="62">
        <v>14009</v>
      </c>
      <c r="BP26" s="62">
        <v>13651</v>
      </c>
      <c r="BQ26" s="63">
        <v>13448</v>
      </c>
      <c r="BR26" s="62">
        <v>10376</v>
      </c>
      <c r="BS26" s="62">
        <v>9672</v>
      </c>
      <c r="BT26" s="62">
        <v>9561</v>
      </c>
      <c r="BU26" s="63">
        <v>4050</v>
      </c>
      <c r="BV26" s="62">
        <v>3885</v>
      </c>
      <c r="BW26" s="62">
        <v>23858</v>
      </c>
      <c r="BX26" s="62">
        <v>23416</v>
      </c>
      <c r="BY26" s="63">
        <v>23045</v>
      </c>
      <c r="BZ26" s="64">
        <f t="shared" ref="BZ26:CO26" si="12">SUM(BZ22:BZ25)</f>
        <v>22804</v>
      </c>
      <c r="CA26" s="64">
        <f t="shared" si="12"/>
        <v>25495</v>
      </c>
      <c r="CB26" s="64">
        <f t="shared" si="12"/>
        <v>26253</v>
      </c>
      <c r="CC26" s="65">
        <f t="shared" si="12"/>
        <v>29734</v>
      </c>
      <c r="CD26" s="64">
        <f t="shared" si="12"/>
        <v>30380</v>
      </c>
      <c r="CE26" s="64">
        <f t="shared" si="12"/>
        <v>27616</v>
      </c>
      <c r="CF26" s="64">
        <f t="shared" si="12"/>
        <v>25584</v>
      </c>
      <c r="CG26" s="65">
        <f t="shared" si="12"/>
        <v>24023</v>
      </c>
      <c r="CH26" s="64">
        <f t="shared" si="12"/>
        <v>22951</v>
      </c>
      <c r="CI26" s="64">
        <f t="shared" si="12"/>
        <v>23658</v>
      </c>
      <c r="CJ26" s="64">
        <f t="shared" si="12"/>
        <v>22943</v>
      </c>
      <c r="CK26" s="65">
        <f t="shared" si="12"/>
        <v>23402</v>
      </c>
      <c r="CL26" s="64">
        <f t="shared" si="12"/>
        <v>22785</v>
      </c>
      <c r="CM26" s="64">
        <f t="shared" si="12"/>
        <v>20005</v>
      </c>
      <c r="CN26" s="64">
        <f t="shared" si="12"/>
        <v>20741</v>
      </c>
      <c r="CO26" s="65">
        <f t="shared" si="12"/>
        <v>20946</v>
      </c>
      <c r="CP26" s="585">
        <f>SUM(CP22:CP25)</f>
        <v>25113</v>
      </c>
      <c r="CQ26" s="585">
        <f>SUM(CQ22:CQ25)</f>
        <v>25300</v>
      </c>
      <c r="CR26" s="585">
        <f>SUM(CR22:CR25)</f>
        <v>24732</v>
      </c>
      <c r="CS26" s="586">
        <f>SUM(CS22:CS25)</f>
        <v>25104</v>
      </c>
      <c r="CT26" s="947">
        <v>29388</v>
      </c>
      <c r="CU26" s="947">
        <v>24629</v>
      </c>
      <c r="CV26" s="947">
        <v>23937</v>
      </c>
      <c r="CW26" s="948">
        <v>23512</v>
      </c>
      <c r="CX26" s="1129">
        <f t="shared" ref="CX26:DG26" si="13">SUM(CX22:CX25)</f>
        <v>24989</v>
      </c>
      <c r="CY26" s="1129">
        <f t="shared" si="13"/>
        <v>28643</v>
      </c>
      <c r="CZ26" s="1129">
        <f t="shared" si="13"/>
        <v>27916</v>
      </c>
      <c r="DA26" s="586">
        <f t="shared" si="13"/>
        <v>27798</v>
      </c>
      <c r="DB26" s="1129">
        <f t="shared" si="13"/>
        <v>29208</v>
      </c>
      <c r="DC26" s="1129">
        <f t="shared" si="13"/>
        <v>31252</v>
      </c>
      <c r="DD26" s="1129">
        <f t="shared" si="13"/>
        <v>27830</v>
      </c>
      <c r="DE26" s="586">
        <f t="shared" si="13"/>
        <v>27205</v>
      </c>
      <c r="DF26" s="1129">
        <f t="shared" si="13"/>
        <v>26852</v>
      </c>
      <c r="DG26" s="1129">
        <f t="shared" si="13"/>
        <v>23262</v>
      </c>
      <c r="DH26" s="1129">
        <f>SUM(DH22:DH25)</f>
        <v>31028</v>
      </c>
      <c r="DI26" s="1129">
        <f>SUM(DI22:DI25)</f>
        <v>29672</v>
      </c>
      <c r="DJ26" s="1322">
        <f>SUM(DJ22:DJ25)</f>
        <v>29301</v>
      </c>
      <c r="DK26" s="1129">
        <f>SUM(DK22:DK25)</f>
        <v>28991</v>
      </c>
      <c r="DL26" s="1129">
        <f>SUM(DL22:DL25)</f>
        <v>28641</v>
      </c>
      <c r="DM26" s="1414">
        <f t="shared" ref="DM26" si="14">SUM(DM22:DM25)</f>
        <v>28844</v>
      </c>
    </row>
    <row r="27" spans="1:158" s="18" customFormat="1">
      <c r="A27" s="47" t="s">
        <v>115</v>
      </c>
      <c r="B27" s="48"/>
      <c r="C27" s="48"/>
      <c r="D27" s="48"/>
      <c r="E27" s="49"/>
      <c r="F27" s="48"/>
      <c r="G27" s="48"/>
      <c r="H27" s="48"/>
      <c r="I27" s="49"/>
      <c r="J27" s="48"/>
      <c r="K27" s="48"/>
      <c r="L27" s="48"/>
      <c r="M27" s="49"/>
      <c r="N27" s="48"/>
      <c r="O27" s="48"/>
      <c r="P27" s="48"/>
      <c r="Q27" s="49"/>
      <c r="R27" s="48"/>
      <c r="S27" s="48"/>
      <c r="T27" s="48"/>
      <c r="U27" s="49"/>
      <c r="V27" s="48"/>
      <c r="W27" s="48"/>
      <c r="X27" s="48"/>
      <c r="Y27" s="49"/>
      <c r="Z27" s="48"/>
      <c r="AA27" s="48"/>
      <c r="AB27" s="48"/>
      <c r="AC27" s="49"/>
      <c r="AD27" s="48"/>
      <c r="AE27" s="48"/>
      <c r="AF27" s="48"/>
      <c r="AG27" s="49"/>
      <c r="AH27" s="48"/>
      <c r="AI27" s="48"/>
      <c r="AJ27" s="48"/>
      <c r="AK27" s="49"/>
      <c r="AL27" s="48"/>
      <c r="AM27" s="48"/>
      <c r="AN27" s="48"/>
      <c r="AO27" s="49"/>
      <c r="AP27" s="48"/>
      <c r="AQ27" s="48"/>
      <c r="AR27" s="48"/>
      <c r="AS27" s="49"/>
      <c r="AT27" s="48"/>
      <c r="AU27" s="48"/>
      <c r="AV27" s="48"/>
      <c r="AW27" s="49"/>
      <c r="AX27" s="48"/>
      <c r="AY27" s="48"/>
      <c r="AZ27" s="48"/>
      <c r="BA27" s="49"/>
      <c r="BB27" s="48"/>
      <c r="BC27" s="48"/>
      <c r="BD27" s="48"/>
      <c r="BE27" s="49"/>
      <c r="BF27" s="48"/>
      <c r="BG27" s="48"/>
      <c r="BH27" s="48"/>
      <c r="BI27" s="49"/>
      <c r="BJ27" s="50">
        <v>3107</v>
      </c>
      <c r="BK27" s="50">
        <v>3145</v>
      </c>
      <c r="BL27" s="50">
        <v>1846</v>
      </c>
      <c r="BM27" s="51">
        <v>712</v>
      </c>
      <c r="BN27" s="50">
        <v>947</v>
      </c>
      <c r="BO27" s="50">
        <v>2580</v>
      </c>
      <c r="BP27" s="50">
        <v>1794</v>
      </c>
      <c r="BQ27" s="51">
        <v>1867</v>
      </c>
      <c r="BR27" s="50">
        <v>1502</v>
      </c>
      <c r="BS27" s="50">
        <v>2856</v>
      </c>
      <c r="BT27" s="50">
        <v>3034</v>
      </c>
      <c r="BU27" s="51">
        <v>5977</v>
      </c>
      <c r="BV27" s="50">
        <v>1672</v>
      </c>
      <c r="BW27" s="50">
        <v>4766</v>
      </c>
      <c r="BX27" s="50">
        <v>3694</v>
      </c>
      <c r="BY27" s="51">
        <v>2743</v>
      </c>
      <c r="BZ27" s="52">
        <v>2309</v>
      </c>
      <c r="CA27" s="52">
        <v>3309</v>
      </c>
      <c r="CB27" s="52">
        <v>2297</v>
      </c>
      <c r="CC27" s="53">
        <v>1485</v>
      </c>
      <c r="CD27" s="52">
        <v>1294</v>
      </c>
      <c r="CE27" s="52">
        <v>3045</v>
      </c>
      <c r="CF27" s="52">
        <v>2661</v>
      </c>
      <c r="CG27" s="53">
        <v>2959</v>
      </c>
      <c r="CH27" s="52">
        <v>2549</v>
      </c>
      <c r="CI27" s="52">
        <v>608</v>
      </c>
      <c r="CJ27" s="52">
        <v>761</v>
      </c>
      <c r="CK27" s="53">
        <v>499</v>
      </c>
      <c r="CL27" s="52">
        <v>506</v>
      </c>
      <c r="CM27" s="52">
        <v>3351</v>
      </c>
      <c r="CN27" s="52">
        <v>3621</v>
      </c>
      <c r="CO27" s="53">
        <v>3422</v>
      </c>
      <c r="CP27" s="581">
        <v>3548</v>
      </c>
      <c r="CQ27" s="581">
        <v>767</v>
      </c>
      <c r="CR27" s="581">
        <v>1050</v>
      </c>
      <c r="CS27" s="582">
        <v>902</v>
      </c>
      <c r="CT27" s="943">
        <v>973</v>
      </c>
      <c r="CU27" s="943">
        <v>6654</v>
      </c>
      <c r="CV27" s="943">
        <v>6367</v>
      </c>
      <c r="CW27" s="944">
        <v>5595</v>
      </c>
      <c r="CX27" s="1127">
        <v>5696</v>
      </c>
      <c r="CY27" s="1127">
        <v>1988</v>
      </c>
      <c r="CZ27" s="1127">
        <v>3235</v>
      </c>
      <c r="DA27" s="582">
        <v>2284</v>
      </c>
      <c r="DB27" s="1127">
        <v>1080</v>
      </c>
      <c r="DC27" s="1127">
        <v>945</v>
      </c>
      <c r="DD27" s="1127">
        <v>1020</v>
      </c>
      <c r="DE27" s="582">
        <v>1101</v>
      </c>
      <c r="DF27" s="1127">
        <v>1577</v>
      </c>
      <c r="DG27" s="1127">
        <v>5811</v>
      </c>
      <c r="DH27" s="1127">
        <v>1548</v>
      </c>
      <c r="DI27" s="1127">
        <v>1574</v>
      </c>
      <c r="DJ27" s="1320">
        <v>1961</v>
      </c>
      <c r="DK27" s="1127">
        <v>1869</v>
      </c>
      <c r="DL27" s="1127">
        <v>1602</v>
      </c>
      <c r="DM27" s="1412">
        <v>1513</v>
      </c>
    </row>
    <row r="28" spans="1:158" s="18" customFormat="1">
      <c r="A28" s="47" t="s">
        <v>120</v>
      </c>
      <c r="B28" s="48"/>
      <c r="C28" s="48"/>
      <c r="D28" s="48"/>
      <c r="E28" s="49"/>
      <c r="F28" s="48"/>
      <c r="G28" s="48"/>
      <c r="H28" s="48"/>
      <c r="I28" s="49"/>
      <c r="J28" s="48"/>
      <c r="K28" s="48"/>
      <c r="L28" s="48"/>
      <c r="M28" s="49"/>
      <c r="N28" s="48"/>
      <c r="O28" s="48"/>
      <c r="P28" s="48"/>
      <c r="Q28" s="49"/>
      <c r="R28" s="48"/>
      <c r="S28" s="48"/>
      <c r="T28" s="48"/>
      <c r="U28" s="49"/>
      <c r="V28" s="48"/>
      <c r="W28" s="48"/>
      <c r="X28" s="48"/>
      <c r="Y28" s="49"/>
      <c r="Z28" s="48"/>
      <c r="AA28" s="48"/>
      <c r="AB28" s="48"/>
      <c r="AC28" s="49"/>
      <c r="AD28" s="48"/>
      <c r="AE28" s="48"/>
      <c r="AF28" s="48"/>
      <c r="AG28" s="49"/>
      <c r="AH28" s="48"/>
      <c r="AI28" s="48"/>
      <c r="AJ28" s="48"/>
      <c r="AK28" s="49"/>
      <c r="AL28" s="48"/>
      <c r="AM28" s="48"/>
      <c r="AN28" s="48"/>
      <c r="AO28" s="49"/>
      <c r="AP28" s="48"/>
      <c r="AQ28" s="48"/>
      <c r="AR28" s="48"/>
      <c r="AS28" s="49"/>
      <c r="AT28" s="48"/>
      <c r="AU28" s="48"/>
      <c r="AV28" s="48"/>
      <c r="AW28" s="49"/>
      <c r="AX28" s="48"/>
      <c r="AY28" s="48"/>
      <c r="AZ28" s="48"/>
      <c r="BA28" s="49"/>
      <c r="BB28" s="48"/>
      <c r="BC28" s="48"/>
      <c r="BD28" s="48"/>
      <c r="BE28" s="49"/>
      <c r="BF28" s="48"/>
      <c r="BG28" s="48"/>
      <c r="BH28" s="48"/>
      <c r="BI28" s="49"/>
      <c r="BJ28" s="50">
        <v>8116</v>
      </c>
      <c r="BK28" s="50">
        <v>9113</v>
      </c>
      <c r="BL28" s="50">
        <v>9910</v>
      </c>
      <c r="BM28" s="51">
        <v>10222</v>
      </c>
      <c r="BN28" s="50">
        <v>10619</v>
      </c>
      <c r="BO28" s="50">
        <v>12855</v>
      </c>
      <c r="BP28" s="50">
        <v>13336</v>
      </c>
      <c r="BQ28" s="51">
        <v>13209</v>
      </c>
      <c r="BR28" s="50">
        <v>11031</v>
      </c>
      <c r="BS28" s="50">
        <v>11211</v>
      </c>
      <c r="BT28" s="50">
        <v>11406</v>
      </c>
      <c r="BU28" s="51">
        <v>11804</v>
      </c>
      <c r="BV28" s="50">
        <v>12652</v>
      </c>
      <c r="BW28" s="50">
        <v>14498</v>
      </c>
      <c r="BX28" s="50">
        <v>15115</v>
      </c>
      <c r="BY28" s="51">
        <v>15303</v>
      </c>
      <c r="BZ28" s="52">
        <v>17041</v>
      </c>
      <c r="CA28" s="52">
        <v>16572</v>
      </c>
      <c r="CB28" s="52">
        <v>17345</v>
      </c>
      <c r="CC28" s="53">
        <v>19033</v>
      </c>
      <c r="CD28" s="52">
        <v>18786</v>
      </c>
      <c r="CE28" s="52">
        <v>14880</v>
      </c>
      <c r="CF28" s="52">
        <v>13997</v>
      </c>
      <c r="CG28" s="53">
        <v>13936</v>
      </c>
      <c r="CH28" s="52">
        <v>15298</v>
      </c>
      <c r="CI28" s="52">
        <v>17359</v>
      </c>
      <c r="CJ28" s="52">
        <v>16355</v>
      </c>
      <c r="CK28" s="53">
        <v>17125</v>
      </c>
      <c r="CL28" s="52">
        <v>17655</v>
      </c>
      <c r="CM28" s="52">
        <v>18810</v>
      </c>
      <c r="CN28" s="52">
        <v>19917</v>
      </c>
      <c r="CO28" s="53">
        <v>20696</v>
      </c>
      <c r="CP28" s="581">
        <v>20583</v>
      </c>
      <c r="CQ28" s="581">
        <v>21378</v>
      </c>
      <c r="CR28" s="581">
        <v>20338</v>
      </c>
      <c r="CS28" s="582">
        <v>19412</v>
      </c>
      <c r="CT28" s="943">
        <v>18821</v>
      </c>
      <c r="CU28" s="943">
        <v>19833</v>
      </c>
      <c r="CV28" s="943">
        <v>18649</v>
      </c>
      <c r="CW28" s="944">
        <v>17925</v>
      </c>
      <c r="CX28" s="1127">
        <v>19551</v>
      </c>
      <c r="CY28" s="1127">
        <v>20630</v>
      </c>
      <c r="CZ28" s="1127">
        <v>21812</v>
      </c>
      <c r="DA28" s="582">
        <v>22953</v>
      </c>
      <c r="DB28" s="1127">
        <v>24285</v>
      </c>
      <c r="DC28" s="1127">
        <v>27954</v>
      </c>
      <c r="DD28" s="1127">
        <v>27842</v>
      </c>
      <c r="DE28" s="582">
        <v>26481</v>
      </c>
      <c r="DF28" s="1127">
        <v>27068</v>
      </c>
      <c r="DG28" s="1127">
        <v>29873</v>
      </c>
      <c r="DH28" s="1127">
        <v>31093</v>
      </c>
      <c r="DI28" s="1127">
        <v>28519</v>
      </c>
      <c r="DJ28" s="1320">
        <v>30503</v>
      </c>
      <c r="DK28" s="1127">
        <v>33616</v>
      </c>
      <c r="DL28" s="1127">
        <v>33697</v>
      </c>
      <c r="DM28" s="1412">
        <v>32576</v>
      </c>
    </row>
    <row r="29" spans="1:158" s="18" customFormat="1">
      <c r="A29" s="47" t="s">
        <v>121</v>
      </c>
      <c r="B29" s="48"/>
      <c r="C29" s="48"/>
      <c r="D29" s="48"/>
      <c r="E29" s="49"/>
      <c r="F29" s="48"/>
      <c r="G29" s="48"/>
      <c r="H29" s="48"/>
      <c r="I29" s="49"/>
      <c r="J29" s="48"/>
      <c r="K29" s="48"/>
      <c r="L29" s="48"/>
      <c r="M29" s="49"/>
      <c r="N29" s="48"/>
      <c r="O29" s="48"/>
      <c r="P29" s="48"/>
      <c r="Q29" s="49"/>
      <c r="R29" s="48"/>
      <c r="S29" s="48"/>
      <c r="T29" s="48"/>
      <c r="U29" s="49"/>
      <c r="V29" s="48"/>
      <c r="W29" s="48"/>
      <c r="X29" s="48"/>
      <c r="Y29" s="49"/>
      <c r="Z29" s="48"/>
      <c r="AA29" s="48"/>
      <c r="AB29" s="48"/>
      <c r="AC29" s="49"/>
      <c r="AD29" s="48"/>
      <c r="AE29" s="48"/>
      <c r="AF29" s="48"/>
      <c r="AG29" s="49"/>
      <c r="AH29" s="48"/>
      <c r="AI29" s="48"/>
      <c r="AJ29" s="48"/>
      <c r="AK29" s="49"/>
      <c r="AL29" s="48"/>
      <c r="AM29" s="48"/>
      <c r="AN29" s="48"/>
      <c r="AO29" s="49"/>
      <c r="AP29" s="48"/>
      <c r="AQ29" s="48"/>
      <c r="AR29" s="48"/>
      <c r="AS29" s="49"/>
      <c r="AT29" s="48"/>
      <c r="AU29" s="48"/>
      <c r="AV29" s="48"/>
      <c r="AW29" s="49"/>
      <c r="AX29" s="48"/>
      <c r="AY29" s="48"/>
      <c r="AZ29" s="48"/>
      <c r="BA29" s="49"/>
      <c r="BB29" s="48"/>
      <c r="BC29" s="48"/>
      <c r="BD29" s="48"/>
      <c r="BE29" s="49"/>
      <c r="BF29" s="48"/>
      <c r="BG29" s="48"/>
      <c r="BH29" s="48"/>
      <c r="BI29" s="49"/>
      <c r="BJ29" s="50">
        <v>767</v>
      </c>
      <c r="BK29" s="50">
        <v>794</v>
      </c>
      <c r="BL29" s="50">
        <v>789</v>
      </c>
      <c r="BM29" s="51">
        <v>734</v>
      </c>
      <c r="BN29" s="50">
        <v>695</v>
      </c>
      <c r="BO29" s="50">
        <v>537</v>
      </c>
      <c r="BP29" s="50">
        <v>563</v>
      </c>
      <c r="BQ29" s="51">
        <v>623</v>
      </c>
      <c r="BR29" s="50">
        <v>632</v>
      </c>
      <c r="BS29" s="50">
        <v>615</v>
      </c>
      <c r="BT29" s="50">
        <v>643</v>
      </c>
      <c r="BU29" s="51">
        <v>716</v>
      </c>
      <c r="BV29" s="50">
        <v>736</v>
      </c>
      <c r="BW29" s="50">
        <v>822</v>
      </c>
      <c r="BX29" s="50">
        <v>895</v>
      </c>
      <c r="BY29" s="51">
        <v>928</v>
      </c>
      <c r="BZ29" s="52">
        <v>901</v>
      </c>
      <c r="CA29" s="52">
        <v>994</v>
      </c>
      <c r="CB29" s="52">
        <v>1124</v>
      </c>
      <c r="CC29" s="53">
        <v>1374</v>
      </c>
      <c r="CD29" s="52">
        <v>1351</v>
      </c>
      <c r="CE29" s="52">
        <v>1358</v>
      </c>
      <c r="CF29" s="52">
        <v>1245</v>
      </c>
      <c r="CG29" s="53">
        <v>1285</v>
      </c>
      <c r="CH29" s="52">
        <v>1243</v>
      </c>
      <c r="CI29" s="52">
        <v>1259</v>
      </c>
      <c r="CJ29" s="52">
        <v>1245</v>
      </c>
      <c r="CK29" s="53">
        <v>1275</v>
      </c>
      <c r="CL29" s="52">
        <v>1282</v>
      </c>
      <c r="CM29" s="52">
        <v>1287</v>
      </c>
      <c r="CN29" s="52">
        <v>1172</v>
      </c>
      <c r="CO29" s="53">
        <v>1206</v>
      </c>
      <c r="CP29" s="581">
        <v>1257</v>
      </c>
      <c r="CQ29" s="581">
        <v>1253</v>
      </c>
      <c r="CR29" s="581">
        <v>1180</v>
      </c>
      <c r="CS29" s="582">
        <v>1191</v>
      </c>
      <c r="CT29" s="943">
        <v>1155</v>
      </c>
      <c r="CU29" s="943">
        <v>1129</v>
      </c>
      <c r="CV29" s="943">
        <v>1154</v>
      </c>
      <c r="CW29" s="944">
        <v>1065</v>
      </c>
      <c r="CX29" s="1127">
        <v>1210</v>
      </c>
      <c r="CY29" s="1127">
        <v>1269</v>
      </c>
      <c r="CZ29" s="1127">
        <v>1322</v>
      </c>
      <c r="DA29" s="582">
        <v>1493</v>
      </c>
      <c r="DB29" s="1127">
        <v>1551</v>
      </c>
      <c r="DC29" s="1127">
        <v>1557</v>
      </c>
      <c r="DD29" s="1127">
        <v>1592</v>
      </c>
      <c r="DE29" s="582">
        <v>1473</v>
      </c>
      <c r="DF29" s="1127">
        <v>1453</v>
      </c>
      <c r="DG29" s="1127">
        <v>1609</v>
      </c>
      <c r="DH29" s="1127">
        <v>1796</v>
      </c>
      <c r="DI29" s="1127">
        <v>2139</v>
      </c>
      <c r="DJ29" s="1320">
        <v>2085</v>
      </c>
      <c r="DK29" s="1127">
        <v>1903</v>
      </c>
      <c r="DL29" s="1127">
        <v>1932</v>
      </c>
      <c r="DM29" s="1412">
        <v>2026</v>
      </c>
    </row>
    <row r="30" spans="1:158" s="18" customFormat="1" ht="15" customHeight="1">
      <c r="A30" s="54" t="s">
        <v>122</v>
      </c>
      <c r="B30" s="55"/>
      <c r="C30" s="55"/>
      <c r="D30" s="55"/>
      <c r="E30" s="56"/>
      <c r="F30" s="55"/>
      <c r="G30" s="55"/>
      <c r="H30" s="55"/>
      <c r="I30" s="56"/>
      <c r="J30" s="55"/>
      <c r="K30" s="55"/>
      <c r="L30" s="55"/>
      <c r="M30" s="56"/>
      <c r="N30" s="55"/>
      <c r="O30" s="55"/>
      <c r="P30" s="55"/>
      <c r="Q30" s="56"/>
      <c r="R30" s="55"/>
      <c r="S30" s="55"/>
      <c r="T30" s="55"/>
      <c r="U30" s="56"/>
      <c r="V30" s="55"/>
      <c r="W30" s="55"/>
      <c r="X30" s="55"/>
      <c r="Y30" s="56"/>
      <c r="Z30" s="55"/>
      <c r="AA30" s="55"/>
      <c r="AB30" s="55"/>
      <c r="AC30" s="56"/>
      <c r="AD30" s="55"/>
      <c r="AE30" s="55"/>
      <c r="AF30" s="55"/>
      <c r="AG30" s="56"/>
      <c r="AH30" s="55"/>
      <c r="AI30" s="55"/>
      <c r="AJ30" s="55"/>
      <c r="AK30" s="56"/>
      <c r="AL30" s="55"/>
      <c r="AM30" s="55"/>
      <c r="AN30" s="55"/>
      <c r="AO30" s="56"/>
      <c r="AP30" s="55"/>
      <c r="AQ30" s="55"/>
      <c r="AR30" s="55"/>
      <c r="AS30" s="56"/>
      <c r="AT30" s="55"/>
      <c r="AU30" s="55"/>
      <c r="AV30" s="55"/>
      <c r="AW30" s="56"/>
      <c r="AX30" s="55"/>
      <c r="AY30" s="55"/>
      <c r="AZ30" s="55"/>
      <c r="BA30" s="56"/>
      <c r="BB30" s="55"/>
      <c r="BC30" s="55"/>
      <c r="BD30" s="55"/>
      <c r="BE30" s="56"/>
      <c r="BF30" s="55"/>
      <c r="BG30" s="55"/>
      <c r="BH30" s="55"/>
      <c r="BI30" s="56"/>
      <c r="BJ30" s="57">
        <v>2371</v>
      </c>
      <c r="BK30" s="57">
        <v>2612</v>
      </c>
      <c r="BL30" s="57">
        <v>2522</v>
      </c>
      <c r="BM30" s="58">
        <v>1703</v>
      </c>
      <c r="BN30" s="57"/>
      <c r="BO30" s="57"/>
      <c r="BP30" s="57"/>
      <c r="BQ30" s="58"/>
      <c r="BR30" s="57">
        <v>6389</v>
      </c>
      <c r="BS30" s="57">
        <v>7284</v>
      </c>
      <c r="BT30" s="57">
        <v>7406</v>
      </c>
      <c r="BU30" s="58"/>
      <c r="BV30" s="57"/>
      <c r="BW30" s="57"/>
      <c r="BX30" s="57"/>
      <c r="BY30" s="58"/>
      <c r="BZ30" s="59"/>
      <c r="CA30" s="59"/>
      <c r="CB30" s="59"/>
      <c r="CC30" s="60"/>
      <c r="CD30" s="59"/>
      <c r="CE30" s="59"/>
      <c r="CF30" s="59"/>
      <c r="CG30" s="60"/>
      <c r="CH30" s="59"/>
      <c r="CI30" s="59"/>
      <c r="CJ30" s="59"/>
      <c r="CK30" s="60"/>
      <c r="CL30" s="59"/>
      <c r="CM30" s="59"/>
      <c r="CN30" s="59"/>
      <c r="CO30" s="60"/>
      <c r="CP30" s="583"/>
      <c r="CQ30" s="583"/>
      <c r="CR30" s="583"/>
      <c r="CS30" s="584"/>
      <c r="CT30" s="945"/>
      <c r="CU30" s="945"/>
      <c r="CV30" s="945"/>
      <c r="CW30" s="946"/>
      <c r="CX30" s="1128"/>
      <c r="CY30" s="1128"/>
      <c r="CZ30" s="1128"/>
      <c r="DA30" s="584"/>
      <c r="DB30" s="1128"/>
      <c r="DC30" s="1128"/>
      <c r="DD30" s="1128"/>
      <c r="DE30" s="584"/>
      <c r="DF30" s="1128"/>
      <c r="DG30" s="1128"/>
      <c r="DH30" s="1128"/>
      <c r="DI30" s="1128">
        <v>811</v>
      </c>
      <c r="DJ30" s="1321">
        <v>975</v>
      </c>
      <c r="DK30" s="1128">
        <v>878</v>
      </c>
      <c r="DL30" s="1128">
        <v>893</v>
      </c>
      <c r="DM30" s="1413">
        <v>56</v>
      </c>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98"/>
      <c r="FB30" s="7"/>
    </row>
    <row r="31" spans="1:158" s="107" customFormat="1" ht="13.5" customHeight="1">
      <c r="A31" s="66" t="s">
        <v>123</v>
      </c>
      <c r="B31" s="67"/>
      <c r="C31" s="67"/>
      <c r="D31" s="67"/>
      <c r="E31" s="68"/>
      <c r="F31" s="67"/>
      <c r="G31" s="67"/>
      <c r="H31" s="67"/>
      <c r="I31" s="68"/>
      <c r="J31" s="67"/>
      <c r="K31" s="67"/>
      <c r="L31" s="67"/>
      <c r="M31" s="68"/>
      <c r="N31" s="67"/>
      <c r="O31" s="67"/>
      <c r="P31" s="67"/>
      <c r="Q31" s="68"/>
      <c r="R31" s="67"/>
      <c r="S31" s="67"/>
      <c r="T31" s="67"/>
      <c r="U31" s="68"/>
      <c r="V31" s="67"/>
      <c r="W31" s="67"/>
      <c r="X31" s="67"/>
      <c r="Y31" s="68"/>
      <c r="Z31" s="67"/>
      <c r="AA31" s="67"/>
      <c r="AB31" s="67"/>
      <c r="AC31" s="68"/>
      <c r="AD31" s="67"/>
      <c r="AE31" s="67"/>
      <c r="AF31" s="67"/>
      <c r="AG31" s="68"/>
      <c r="AH31" s="67"/>
      <c r="AI31" s="67"/>
      <c r="AJ31" s="67"/>
      <c r="AK31" s="68"/>
      <c r="AL31" s="67"/>
      <c r="AM31" s="67"/>
      <c r="AN31" s="67"/>
      <c r="AO31" s="68"/>
      <c r="AP31" s="67"/>
      <c r="AQ31" s="67"/>
      <c r="AR31" s="67"/>
      <c r="AS31" s="68"/>
      <c r="AT31" s="67"/>
      <c r="AU31" s="67"/>
      <c r="AV31" s="67"/>
      <c r="AW31" s="68"/>
      <c r="AX31" s="67"/>
      <c r="AY31" s="67"/>
      <c r="AZ31" s="67"/>
      <c r="BA31" s="68"/>
      <c r="BB31" s="67"/>
      <c r="BC31" s="67"/>
      <c r="BD31" s="67"/>
      <c r="BE31" s="68"/>
      <c r="BF31" s="67"/>
      <c r="BG31" s="67"/>
      <c r="BH31" s="67"/>
      <c r="BI31" s="68"/>
      <c r="BJ31" s="69">
        <v>14361</v>
      </c>
      <c r="BK31" s="69">
        <v>15664</v>
      </c>
      <c r="BL31" s="69">
        <v>15067</v>
      </c>
      <c r="BM31" s="70">
        <v>13371</v>
      </c>
      <c r="BN31" s="69">
        <v>12261</v>
      </c>
      <c r="BO31" s="69">
        <v>15972</v>
      </c>
      <c r="BP31" s="69">
        <v>15693</v>
      </c>
      <c r="BQ31" s="70">
        <v>15699</v>
      </c>
      <c r="BR31" s="69">
        <v>19554</v>
      </c>
      <c r="BS31" s="69">
        <v>21966</v>
      </c>
      <c r="BT31" s="69">
        <v>22489</v>
      </c>
      <c r="BU31" s="70">
        <v>18497</v>
      </c>
      <c r="BV31" s="69">
        <v>15060</v>
      </c>
      <c r="BW31" s="69">
        <v>20086</v>
      </c>
      <c r="BX31" s="69">
        <v>19704</v>
      </c>
      <c r="BY31" s="70">
        <v>18974</v>
      </c>
      <c r="BZ31" s="71">
        <f t="shared" ref="BZ31:CG31" si="15">SUM(BZ27:BZ30)</f>
        <v>20251</v>
      </c>
      <c r="CA31" s="71">
        <f t="shared" si="15"/>
        <v>20875</v>
      </c>
      <c r="CB31" s="71">
        <f t="shared" si="15"/>
        <v>20766</v>
      </c>
      <c r="CC31" s="72">
        <f t="shared" si="15"/>
        <v>21892</v>
      </c>
      <c r="CD31" s="71">
        <f t="shared" si="15"/>
        <v>21431</v>
      </c>
      <c r="CE31" s="71">
        <f t="shared" si="15"/>
        <v>19283</v>
      </c>
      <c r="CF31" s="71">
        <f t="shared" si="15"/>
        <v>17903</v>
      </c>
      <c r="CG31" s="72">
        <f t="shared" si="15"/>
        <v>18180</v>
      </c>
      <c r="CH31" s="71">
        <f t="shared" ref="CH31:CO31" si="16">SUM(CH27:CH30)</f>
        <v>19090</v>
      </c>
      <c r="CI31" s="71">
        <f t="shared" si="16"/>
        <v>19226</v>
      </c>
      <c r="CJ31" s="71">
        <f t="shared" si="16"/>
        <v>18361</v>
      </c>
      <c r="CK31" s="72">
        <f t="shared" si="16"/>
        <v>18899</v>
      </c>
      <c r="CL31" s="71">
        <f t="shared" si="16"/>
        <v>19443</v>
      </c>
      <c r="CM31" s="71">
        <f t="shared" si="16"/>
        <v>23448</v>
      </c>
      <c r="CN31" s="71">
        <f t="shared" si="16"/>
        <v>24710</v>
      </c>
      <c r="CO31" s="72">
        <f t="shared" si="16"/>
        <v>25324</v>
      </c>
      <c r="CP31" s="587">
        <f>SUM(CP27:CP30)</f>
        <v>25388</v>
      </c>
      <c r="CQ31" s="587">
        <f>SUM(CQ27:CQ30)</f>
        <v>23398</v>
      </c>
      <c r="CR31" s="587">
        <f>SUM(CR27:CR30)</f>
        <v>22568</v>
      </c>
      <c r="CS31" s="588">
        <f>SUM(CS27:CS30)</f>
        <v>21505</v>
      </c>
      <c r="CT31" s="949">
        <v>20949</v>
      </c>
      <c r="CU31" s="949">
        <v>27616</v>
      </c>
      <c r="CV31" s="949">
        <v>26170</v>
      </c>
      <c r="CW31" s="950">
        <v>24585</v>
      </c>
      <c r="CX31" s="1130">
        <f t="shared" ref="CX31:DG31" si="17">SUM(CX27:CX30)</f>
        <v>26457</v>
      </c>
      <c r="CY31" s="1130">
        <f t="shared" si="17"/>
        <v>23887</v>
      </c>
      <c r="CZ31" s="1130">
        <f t="shared" si="17"/>
        <v>26369</v>
      </c>
      <c r="DA31" s="588">
        <f t="shared" si="17"/>
        <v>26730</v>
      </c>
      <c r="DB31" s="1130">
        <f t="shared" si="17"/>
        <v>26916</v>
      </c>
      <c r="DC31" s="1130">
        <f t="shared" si="17"/>
        <v>30456</v>
      </c>
      <c r="DD31" s="1130">
        <f t="shared" si="17"/>
        <v>30454</v>
      </c>
      <c r="DE31" s="588">
        <f t="shared" si="17"/>
        <v>29055</v>
      </c>
      <c r="DF31" s="1130">
        <f t="shared" si="17"/>
        <v>30098</v>
      </c>
      <c r="DG31" s="1130">
        <f t="shared" si="17"/>
        <v>37293</v>
      </c>
      <c r="DH31" s="1130">
        <f>SUM(DH27:DH30)</f>
        <v>34437</v>
      </c>
      <c r="DI31" s="1130">
        <f>SUM(DI27:DI30)</f>
        <v>33043</v>
      </c>
      <c r="DJ31" s="1323">
        <f>SUM(DJ27:DJ30)</f>
        <v>35524</v>
      </c>
      <c r="DK31" s="1130">
        <f>SUM(DK27:DK30)</f>
        <v>38266</v>
      </c>
      <c r="DL31" s="1130">
        <f>SUM(DL27:DL30)</f>
        <v>38124</v>
      </c>
      <c r="DM31" s="1415">
        <f t="shared" ref="DM31" si="18">SUM(DM27:DM30)</f>
        <v>36171</v>
      </c>
    </row>
    <row r="32" spans="1:158">
      <c r="A32" s="61" t="s">
        <v>124</v>
      </c>
      <c r="B32" s="48"/>
      <c r="C32" s="48"/>
      <c r="D32" s="48"/>
      <c r="E32" s="49"/>
      <c r="F32" s="48"/>
      <c r="G32" s="48"/>
      <c r="H32" s="48"/>
      <c r="I32" s="49"/>
      <c r="J32" s="48"/>
      <c r="K32" s="48"/>
      <c r="L32" s="48"/>
      <c r="M32" s="49"/>
      <c r="N32" s="48"/>
      <c r="O32" s="48"/>
      <c r="P32" s="48"/>
      <c r="Q32" s="49"/>
      <c r="R32" s="48"/>
      <c r="S32" s="48"/>
      <c r="T32" s="48"/>
      <c r="U32" s="49"/>
      <c r="V32" s="48"/>
      <c r="W32" s="48"/>
      <c r="X32" s="48"/>
      <c r="Y32" s="49"/>
      <c r="Z32" s="48"/>
      <c r="AA32" s="48"/>
      <c r="AB32" s="48"/>
      <c r="AC32" s="49"/>
      <c r="AD32" s="48"/>
      <c r="AE32" s="48"/>
      <c r="AF32" s="48"/>
      <c r="AG32" s="49"/>
      <c r="AH32" s="48"/>
      <c r="AI32" s="48"/>
      <c r="AJ32" s="48"/>
      <c r="AK32" s="49"/>
      <c r="AL32" s="48"/>
      <c r="AM32" s="48"/>
      <c r="AN32" s="48"/>
      <c r="AO32" s="49"/>
      <c r="AP32" s="48"/>
      <c r="AQ32" s="48"/>
      <c r="AR32" s="48"/>
      <c r="AS32" s="49"/>
      <c r="AT32" s="48"/>
      <c r="AU32" s="48"/>
      <c r="AV32" s="48"/>
      <c r="AW32" s="49"/>
      <c r="AX32" s="48"/>
      <c r="AY32" s="48"/>
      <c r="AZ32" s="48"/>
      <c r="BA32" s="49"/>
      <c r="BB32" s="48"/>
      <c r="BC32" s="48"/>
      <c r="BD32" s="48"/>
      <c r="BE32" s="49"/>
      <c r="BF32" s="48"/>
      <c r="BG32" s="48"/>
      <c r="BH32" s="48"/>
      <c r="BI32" s="49"/>
      <c r="BJ32" s="62">
        <v>49410</v>
      </c>
      <c r="BK32" s="62">
        <v>49943</v>
      </c>
      <c r="BL32" s="62">
        <v>50317</v>
      </c>
      <c r="BM32" s="63">
        <v>48168</v>
      </c>
      <c r="BN32" s="62">
        <v>50224</v>
      </c>
      <c r="BO32" s="62">
        <v>51601</v>
      </c>
      <c r="BP32" s="62">
        <v>52599</v>
      </c>
      <c r="BQ32" s="63">
        <v>54955</v>
      </c>
      <c r="BR32" s="62">
        <v>57285</v>
      </c>
      <c r="BS32" s="62">
        <v>57938</v>
      </c>
      <c r="BT32" s="62">
        <v>60499</v>
      </c>
      <c r="BU32" s="63">
        <v>55255</v>
      </c>
      <c r="BV32" s="62">
        <v>54675</v>
      </c>
      <c r="BW32" s="62">
        <v>55595</v>
      </c>
      <c r="BX32" s="62">
        <v>56174</v>
      </c>
      <c r="BY32" s="63">
        <v>56659</v>
      </c>
      <c r="BZ32" s="64">
        <f t="shared" ref="BZ32:CO32" si="19">+BZ21+BZ26+BZ31</f>
        <v>59236</v>
      </c>
      <c r="CA32" s="64">
        <f t="shared" si="19"/>
        <v>61578</v>
      </c>
      <c r="CB32" s="64">
        <f t="shared" si="19"/>
        <v>65778</v>
      </c>
      <c r="CC32" s="65">
        <f t="shared" si="19"/>
        <v>75394</v>
      </c>
      <c r="CD32" s="64">
        <f t="shared" si="19"/>
        <v>77540</v>
      </c>
      <c r="CE32" s="64">
        <f t="shared" si="19"/>
        <v>70248</v>
      </c>
      <c r="CF32" s="64">
        <f t="shared" si="19"/>
        <v>66891</v>
      </c>
      <c r="CG32" s="65">
        <f t="shared" si="19"/>
        <v>67874</v>
      </c>
      <c r="CH32" s="64">
        <f t="shared" si="19"/>
        <v>68425</v>
      </c>
      <c r="CI32" s="64">
        <f t="shared" si="19"/>
        <v>68299</v>
      </c>
      <c r="CJ32" s="64">
        <f t="shared" si="19"/>
        <v>67428</v>
      </c>
      <c r="CK32" s="65">
        <f t="shared" si="19"/>
        <v>71622</v>
      </c>
      <c r="CL32" s="64">
        <f t="shared" si="19"/>
        <v>71958</v>
      </c>
      <c r="CM32" s="64">
        <f t="shared" si="19"/>
        <v>65740</v>
      </c>
      <c r="CN32" s="64">
        <f t="shared" si="19"/>
        <v>71976</v>
      </c>
      <c r="CO32" s="65">
        <f t="shared" si="19"/>
        <v>75109</v>
      </c>
      <c r="CP32" s="585">
        <f>+CP21+CP26+CP31</f>
        <v>81716</v>
      </c>
      <c r="CQ32" s="585">
        <f>+CQ21+CQ26+CQ31</f>
        <v>77524</v>
      </c>
      <c r="CR32" s="585">
        <f>+CR21+CR26+CR31</f>
        <v>78098</v>
      </c>
      <c r="CS32" s="586">
        <f>+CS21+CS26+CS31</f>
        <v>80794</v>
      </c>
      <c r="CT32" s="947">
        <v>86494</v>
      </c>
      <c r="CU32" s="947">
        <v>86276</v>
      </c>
      <c r="CV32" s="947">
        <v>86173</v>
      </c>
      <c r="CW32" s="948">
        <v>87891</v>
      </c>
      <c r="CX32" s="1129">
        <f t="shared" ref="CX32:DG32" si="20">+CX21+CX26+CX31</f>
        <v>93673</v>
      </c>
      <c r="CY32" s="1129">
        <f t="shared" si="20"/>
        <v>92750</v>
      </c>
      <c r="CZ32" s="1129">
        <f t="shared" si="20"/>
        <v>98962</v>
      </c>
      <c r="DA32" s="586">
        <f t="shared" si="20"/>
        <v>105281</v>
      </c>
      <c r="DB32" s="1129">
        <f t="shared" si="20"/>
        <v>111119</v>
      </c>
      <c r="DC32" s="1129">
        <f t="shared" si="20"/>
        <v>104782</v>
      </c>
      <c r="DD32" s="1129">
        <f t="shared" si="20"/>
        <v>104975</v>
      </c>
      <c r="DE32" s="586">
        <f t="shared" si="20"/>
        <v>103010</v>
      </c>
      <c r="DF32" s="1129">
        <f t="shared" si="20"/>
        <v>106186</v>
      </c>
      <c r="DG32" s="1129">
        <f t="shared" si="20"/>
        <v>106775</v>
      </c>
      <c r="DH32" s="1129">
        <f>+DH21+DH26+DH31</f>
        <v>115967</v>
      </c>
      <c r="DI32" s="1129">
        <f>+DI21+DI26+DI31</f>
        <v>115892</v>
      </c>
      <c r="DJ32" s="1322">
        <f>+DJ21+DJ26+DJ31</f>
        <v>121418</v>
      </c>
      <c r="DK32" s="1129">
        <f>+DK21+DK26+DK31</f>
        <v>119049</v>
      </c>
      <c r="DL32" s="1129">
        <f>+DL21+DL26+DL31</f>
        <v>121547</v>
      </c>
      <c r="DM32" s="1414">
        <f t="shared" ref="DM32" si="21">+DM21+DM26+DM31</f>
        <v>125738</v>
      </c>
    </row>
    <row r="33" spans="1:118">
      <c r="A33" s="61"/>
      <c r="B33" s="48"/>
      <c r="C33" s="48"/>
      <c r="D33" s="48"/>
      <c r="E33" s="49"/>
      <c r="F33" s="48"/>
      <c r="G33" s="48"/>
      <c r="H33" s="48"/>
      <c r="I33" s="49"/>
      <c r="J33" s="48"/>
      <c r="K33" s="48"/>
      <c r="L33" s="48"/>
      <c r="M33" s="49"/>
      <c r="N33" s="48"/>
      <c r="O33" s="48"/>
      <c r="P33" s="48"/>
      <c r="Q33" s="49"/>
      <c r="R33" s="48"/>
      <c r="S33" s="48"/>
      <c r="T33" s="48"/>
      <c r="U33" s="49"/>
      <c r="V33" s="48"/>
      <c r="W33" s="48"/>
      <c r="X33" s="48"/>
      <c r="Y33" s="49"/>
      <c r="Z33" s="48"/>
      <c r="AA33" s="48"/>
      <c r="AB33" s="48"/>
      <c r="AC33" s="49"/>
      <c r="AD33" s="48"/>
      <c r="AE33" s="48"/>
      <c r="AF33" s="48"/>
      <c r="AG33" s="49"/>
      <c r="AH33" s="48"/>
      <c r="AI33" s="48"/>
      <c r="AJ33" s="48"/>
      <c r="AK33" s="49"/>
      <c r="AL33" s="48"/>
      <c r="AM33" s="48"/>
      <c r="AN33" s="48"/>
      <c r="AO33" s="49"/>
      <c r="AP33" s="48"/>
      <c r="AQ33" s="48"/>
      <c r="AR33" s="48"/>
      <c r="AS33" s="49"/>
      <c r="AT33" s="48"/>
      <c r="AU33" s="48"/>
      <c r="AV33" s="48"/>
      <c r="AW33" s="49"/>
      <c r="AX33" s="48"/>
      <c r="AY33" s="48"/>
      <c r="AZ33" s="48"/>
      <c r="BA33" s="49"/>
      <c r="BB33" s="48"/>
      <c r="BC33" s="48"/>
      <c r="BD33" s="48"/>
      <c r="BE33" s="49"/>
      <c r="BF33" s="48"/>
      <c r="BG33" s="48"/>
      <c r="BH33" s="48"/>
      <c r="BI33" s="49"/>
      <c r="BJ33" s="62"/>
      <c r="BK33" s="62"/>
      <c r="BL33" s="62"/>
      <c r="BM33" s="63"/>
      <c r="BN33" s="62"/>
      <c r="BO33" s="62"/>
      <c r="BP33" s="62"/>
      <c r="BQ33" s="63"/>
      <c r="BR33" s="62"/>
      <c r="BS33" s="62"/>
      <c r="BT33" s="62"/>
      <c r="BU33" s="63"/>
      <c r="BV33" s="62"/>
      <c r="BW33" s="62"/>
      <c r="BX33" s="62"/>
      <c r="BY33" s="63"/>
      <c r="BZ33" s="64"/>
      <c r="CA33" s="64"/>
      <c r="CB33" s="64"/>
      <c r="CC33" s="65"/>
      <c r="CD33" s="64"/>
      <c r="CE33" s="64"/>
      <c r="CF33" s="64"/>
      <c r="CG33" s="65"/>
      <c r="CH33" s="64"/>
      <c r="CI33" s="64"/>
      <c r="CJ33" s="64"/>
      <c r="CK33" s="65"/>
      <c r="CL33" s="64"/>
      <c r="CM33" s="64"/>
      <c r="CN33" s="64"/>
      <c r="CO33" s="65"/>
      <c r="CP33" s="1129"/>
      <c r="CQ33" s="1129"/>
      <c r="CR33" s="1129"/>
      <c r="CS33" s="586"/>
      <c r="CT33" s="947"/>
      <c r="CU33" s="947"/>
      <c r="CV33" s="947"/>
      <c r="CW33" s="948"/>
      <c r="CX33" s="947"/>
      <c r="CY33" s="1129"/>
      <c r="CZ33" s="1129"/>
      <c r="DA33" s="586"/>
      <c r="DB33" s="947"/>
      <c r="DC33" s="1129"/>
      <c r="DD33" s="1129"/>
      <c r="DE33" s="586"/>
      <c r="DF33" s="947"/>
      <c r="DG33" s="1129"/>
      <c r="DH33" s="1131"/>
      <c r="DI33" s="1131"/>
      <c r="DJ33" s="1326"/>
      <c r="DK33" s="1131"/>
      <c r="DL33" s="1131"/>
      <c r="DM33" s="1419"/>
    </row>
    <row r="34" spans="1:118">
      <c r="A34" s="61"/>
      <c r="B34" s="48"/>
      <c r="C34" s="48"/>
      <c r="D34" s="48"/>
      <c r="E34" s="49"/>
      <c r="F34" s="48"/>
      <c r="G34" s="48"/>
      <c r="H34" s="48"/>
      <c r="I34" s="49"/>
      <c r="J34" s="48"/>
      <c r="K34" s="48"/>
      <c r="L34" s="48"/>
      <c r="M34" s="49"/>
      <c r="N34" s="48"/>
      <c r="O34" s="48"/>
      <c r="P34" s="48"/>
      <c r="Q34" s="49"/>
      <c r="R34" s="48"/>
      <c r="S34" s="48"/>
      <c r="T34" s="48"/>
      <c r="U34" s="49"/>
      <c r="V34" s="48"/>
      <c r="W34" s="48"/>
      <c r="X34" s="48"/>
      <c r="Y34" s="49"/>
      <c r="Z34" s="48"/>
      <c r="AA34" s="48"/>
      <c r="AB34" s="48"/>
      <c r="AC34" s="49"/>
      <c r="AD34" s="48"/>
      <c r="AE34" s="48"/>
      <c r="AF34" s="48"/>
      <c r="AG34" s="49"/>
      <c r="AH34" s="48"/>
      <c r="AI34" s="48"/>
      <c r="AJ34" s="48"/>
      <c r="AK34" s="49"/>
      <c r="AL34" s="48"/>
      <c r="AM34" s="48"/>
      <c r="AN34" s="48"/>
      <c r="AO34" s="49"/>
      <c r="AP34" s="48"/>
      <c r="AQ34" s="48"/>
      <c r="AR34" s="48"/>
      <c r="AS34" s="49"/>
      <c r="AT34" s="48"/>
      <c r="AU34" s="48"/>
      <c r="AV34" s="48"/>
      <c r="AW34" s="49"/>
      <c r="AX34" s="48"/>
      <c r="AY34" s="48"/>
      <c r="AZ34" s="48"/>
      <c r="BA34" s="49"/>
      <c r="BB34" s="48"/>
      <c r="BC34" s="48"/>
      <c r="BD34" s="48"/>
      <c r="BE34" s="49"/>
      <c r="BF34" s="48"/>
      <c r="BG34" s="48"/>
      <c r="BH34" s="48"/>
      <c r="BI34" s="49"/>
      <c r="BJ34" s="62"/>
      <c r="BK34" s="62"/>
      <c r="BL34" s="62"/>
      <c r="BM34" s="63"/>
      <c r="BN34" s="62"/>
      <c r="BO34" s="62"/>
      <c r="BP34" s="62"/>
      <c r="BQ34" s="63"/>
      <c r="BR34" s="62"/>
      <c r="BS34" s="62"/>
      <c r="BT34" s="62"/>
      <c r="BU34" s="63"/>
      <c r="BV34" s="62"/>
      <c r="BW34" s="62"/>
      <c r="BX34" s="62"/>
      <c r="BY34" s="63"/>
      <c r="BZ34" s="64"/>
      <c r="CA34" s="64"/>
      <c r="CB34" s="64"/>
      <c r="CC34" s="65"/>
      <c r="CD34" s="64"/>
      <c r="CE34" s="64"/>
      <c r="CF34" s="64"/>
      <c r="CG34" s="65"/>
      <c r="CH34" s="64"/>
      <c r="CI34" s="64"/>
      <c r="CJ34" s="64"/>
      <c r="CK34" s="65"/>
      <c r="CL34" s="64"/>
      <c r="CM34" s="64"/>
      <c r="CN34" s="64"/>
      <c r="CO34" s="65"/>
      <c r="CP34" s="1129"/>
      <c r="CQ34" s="1129"/>
      <c r="CR34" s="1129"/>
      <c r="CS34" s="586"/>
      <c r="CT34" s="947"/>
      <c r="CU34" s="947"/>
      <c r="CV34" s="947"/>
      <c r="CW34" s="948"/>
      <c r="CX34" s="947"/>
      <c r="CY34" s="1129"/>
      <c r="CZ34" s="1129"/>
      <c r="DA34" s="586"/>
      <c r="DB34" s="947"/>
      <c r="DC34" s="1129"/>
      <c r="DD34" s="1129"/>
      <c r="DE34" s="586"/>
      <c r="DF34" s="947"/>
      <c r="DG34" s="1129"/>
      <c r="DH34" s="1131"/>
      <c r="DI34" s="1131"/>
      <c r="DJ34" s="1326"/>
      <c r="DK34" s="1131"/>
      <c r="DL34" s="1131"/>
      <c r="DM34" s="1419"/>
    </row>
    <row r="35" spans="1:118">
      <c r="A35" s="618" t="s">
        <v>332</v>
      </c>
      <c r="B35" s="1237"/>
      <c r="C35" s="1237"/>
      <c r="D35" s="1237"/>
      <c r="E35" s="1238"/>
      <c r="F35" s="1237"/>
      <c r="G35" s="1237"/>
      <c r="H35" s="1237"/>
      <c r="I35" s="1238"/>
      <c r="J35" s="1237"/>
      <c r="K35" s="1237"/>
      <c r="L35" s="1237"/>
      <c r="M35" s="1238"/>
      <c r="N35" s="1237"/>
      <c r="O35" s="1237"/>
      <c r="P35" s="1237"/>
      <c r="Q35" s="1238"/>
      <c r="R35" s="1237"/>
      <c r="S35" s="1237"/>
      <c r="T35" s="1237"/>
      <c r="U35" s="1238"/>
      <c r="V35" s="1237"/>
      <c r="W35" s="1237"/>
      <c r="X35" s="1237"/>
      <c r="Y35" s="1238"/>
      <c r="Z35" s="1237"/>
      <c r="AA35" s="1237"/>
      <c r="AB35" s="1237"/>
      <c r="AC35" s="1238"/>
      <c r="AD35" s="1237"/>
      <c r="AE35" s="1237"/>
      <c r="AF35" s="1237"/>
      <c r="AG35" s="1238"/>
      <c r="AH35" s="1237"/>
      <c r="AI35" s="1237"/>
      <c r="AJ35" s="1237"/>
      <c r="AK35" s="1238"/>
      <c r="AL35" s="1237"/>
      <c r="AM35" s="1237"/>
      <c r="AN35" s="1237"/>
      <c r="AO35" s="1238"/>
      <c r="AP35" s="1237"/>
      <c r="AQ35" s="1237"/>
      <c r="AR35" s="1237"/>
      <c r="AS35" s="1238"/>
      <c r="AT35" s="1237"/>
      <c r="AU35" s="1237"/>
      <c r="AV35" s="1237"/>
      <c r="AW35" s="1238"/>
      <c r="AX35" s="1237"/>
      <c r="AY35" s="1237"/>
      <c r="AZ35" s="1237"/>
      <c r="BA35" s="1238"/>
      <c r="BB35" s="1237"/>
      <c r="BC35" s="1237"/>
      <c r="BD35" s="1237"/>
      <c r="BE35" s="1238"/>
      <c r="BF35" s="1237"/>
      <c r="BG35" s="1237"/>
      <c r="BH35" s="1237"/>
      <c r="BI35" s="1238"/>
      <c r="BJ35" s="1239"/>
      <c r="BK35" s="1239"/>
      <c r="BL35" s="1239"/>
      <c r="BM35" s="1240"/>
      <c r="BN35" s="1239"/>
      <c r="BO35" s="1239"/>
      <c r="BP35" s="1239"/>
      <c r="BQ35" s="1240"/>
      <c r="BR35" s="1239"/>
      <c r="BS35" s="1239"/>
      <c r="BT35" s="1239"/>
      <c r="BU35" s="1240"/>
      <c r="BV35" s="1239"/>
      <c r="BW35" s="1239"/>
      <c r="BX35" s="1239"/>
      <c r="BY35" s="1240"/>
      <c r="BZ35" s="1131"/>
      <c r="CA35" s="1131"/>
      <c r="CB35" s="1131"/>
      <c r="CC35" s="590"/>
      <c r="CD35" s="1131"/>
      <c r="CE35" s="1131"/>
      <c r="CF35" s="1131"/>
      <c r="CG35" s="590"/>
      <c r="CH35" s="1131"/>
      <c r="CI35" s="1131"/>
      <c r="CJ35" s="1131"/>
      <c r="CK35" s="590"/>
      <c r="CL35" s="1131"/>
      <c r="CM35" s="1131"/>
      <c r="CN35" s="1131"/>
      <c r="CO35" s="590"/>
      <c r="CP35" s="1131"/>
      <c r="CQ35" s="1131"/>
      <c r="CR35" s="1131"/>
      <c r="CS35" s="590"/>
      <c r="CT35" s="1131"/>
      <c r="CU35" s="1131"/>
      <c r="CV35" s="1131"/>
      <c r="CW35" s="590"/>
      <c r="CX35" s="1131"/>
      <c r="CY35" s="1131"/>
      <c r="CZ35" s="1131"/>
      <c r="DA35" s="590"/>
      <c r="DB35" s="1131"/>
      <c r="DC35" s="1131"/>
      <c r="DD35" s="1131"/>
      <c r="DE35" s="590"/>
      <c r="DF35" s="1131"/>
      <c r="DG35" s="1131"/>
      <c r="DH35" s="1131"/>
      <c r="DI35" s="1131"/>
      <c r="DJ35" s="1326"/>
      <c r="DK35" s="1131"/>
      <c r="DL35" s="1131"/>
      <c r="DM35" s="1419"/>
    </row>
    <row r="36" spans="1:118">
      <c r="A36" s="614" t="s">
        <v>333</v>
      </c>
      <c r="B36" s="1237"/>
      <c r="C36" s="1237"/>
      <c r="D36" s="1237"/>
      <c r="E36" s="1238"/>
      <c r="F36" s="1237"/>
      <c r="G36" s="1237"/>
      <c r="H36" s="1237"/>
      <c r="I36" s="1238"/>
      <c r="J36" s="1237"/>
      <c r="K36" s="1237"/>
      <c r="L36" s="1237"/>
      <c r="M36" s="1238"/>
      <c r="N36" s="1237"/>
      <c r="O36" s="1237"/>
      <c r="P36" s="1237"/>
      <c r="Q36" s="1238"/>
      <c r="R36" s="1237"/>
      <c r="S36" s="1237"/>
      <c r="T36" s="1237"/>
      <c r="U36" s="1238"/>
      <c r="V36" s="1237"/>
      <c r="W36" s="1237"/>
      <c r="X36" s="1237"/>
      <c r="Y36" s="1238"/>
      <c r="Z36" s="1237"/>
      <c r="AA36" s="1237"/>
      <c r="AB36" s="1237"/>
      <c r="AC36" s="1238"/>
      <c r="AD36" s="1237"/>
      <c r="AE36" s="1237"/>
      <c r="AF36" s="1237"/>
      <c r="AG36" s="1238"/>
      <c r="AH36" s="1237"/>
      <c r="AI36" s="1237"/>
      <c r="AJ36" s="1237"/>
      <c r="AK36" s="1238"/>
      <c r="AL36" s="1237"/>
      <c r="AM36" s="1237"/>
      <c r="AN36" s="1237"/>
      <c r="AO36" s="1238"/>
      <c r="AP36" s="1237"/>
      <c r="AQ36" s="1237"/>
      <c r="AR36" s="1237"/>
      <c r="AS36" s="1238"/>
      <c r="AT36" s="1237"/>
      <c r="AU36" s="1237"/>
      <c r="AV36" s="1237"/>
      <c r="AW36" s="1238"/>
      <c r="AX36" s="1237"/>
      <c r="AY36" s="1237"/>
      <c r="AZ36" s="1237"/>
      <c r="BA36" s="1238"/>
      <c r="BB36" s="1237"/>
      <c r="BC36" s="1237"/>
      <c r="BD36" s="1237"/>
      <c r="BE36" s="1238"/>
      <c r="BF36" s="1237"/>
      <c r="BG36" s="1237"/>
      <c r="BH36" s="1237"/>
      <c r="BI36" s="1238"/>
      <c r="BJ36" s="1239">
        <f>BJ17</f>
        <v>49410</v>
      </c>
      <c r="BK36" s="1239">
        <f t="shared" ref="BK36:DG36" si="22">BK17</f>
        <v>49943</v>
      </c>
      <c r="BL36" s="1239">
        <f t="shared" si="22"/>
        <v>50317</v>
      </c>
      <c r="BM36" s="1240">
        <f t="shared" si="22"/>
        <v>48168</v>
      </c>
      <c r="BN36" s="1239">
        <f t="shared" si="22"/>
        <v>50224</v>
      </c>
      <c r="BO36" s="1239">
        <f t="shared" si="22"/>
        <v>51601</v>
      </c>
      <c r="BP36" s="1239">
        <f t="shared" si="22"/>
        <v>52599</v>
      </c>
      <c r="BQ36" s="1240">
        <f t="shared" si="22"/>
        <v>54955</v>
      </c>
      <c r="BR36" s="1239">
        <f t="shared" si="22"/>
        <v>57285</v>
      </c>
      <c r="BS36" s="1239">
        <f t="shared" si="22"/>
        <v>57938</v>
      </c>
      <c r="BT36" s="1239">
        <f t="shared" si="22"/>
        <v>60499</v>
      </c>
      <c r="BU36" s="1240">
        <f t="shared" si="22"/>
        <v>55255</v>
      </c>
      <c r="BV36" s="1239">
        <f t="shared" si="22"/>
        <v>54675</v>
      </c>
      <c r="BW36" s="1239">
        <f t="shared" si="22"/>
        <v>55595</v>
      </c>
      <c r="BX36" s="1239">
        <f t="shared" si="22"/>
        <v>56174</v>
      </c>
      <c r="BY36" s="1240">
        <f t="shared" si="22"/>
        <v>56659</v>
      </c>
      <c r="BZ36" s="1131">
        <f t="shared" si="22"/>
        <v>59236</v>
      </c>
      <c r="CA36" s="1131">
        <f t="shared" si="22"/>
        <v>61578</v>
      </c>
      <c r="CB36" s="1131">
        <f t="shared" si="22"/>
        <v>65778</v>
      </c>
      <c r="CC36" s="590">
        <f t="shared" si="22"/>
        <v>75394</v>
      </c>
      <c r="CD36" s="1131">
        <f t="shared" si="22"/>
        <v>77540</v>
      </c>
      <c r="CE36" s="1131">
        <f t="shared" si="22"/>
        <v>70248</v>
      </c>
      <c r="CF36" s="1131">
        <f t="shared" si="22"/>
        <v>66891</v>
      </c>
      <c r="CG36" s="590">
        <f t="shared" si="22"/>
        <v>67874</v>
      </c>
      <c r="CH36" s="1131">
        <f t="shared" si="22"/>
        <v>68425</v>
      </c>
      <c r="CI36" s="1131">
        <f t="shared" si="22"/>
        <v>68299</v>
      </c>
      <c r="CJ36" s="1131">
        <f t="shared" si="22"/>
        <v>67428</v>
      </c>
      <c r="CK36" s="590">
        <f t="shared" si="22"/>
        <v>71622</v>
      </c>
      <c r="CL36" s="1131">
        <f t="shared" si="22"/>
        <v>71958</v>
      </c>
      <c r="CM36" s="1131">
        <f t="shared" si="22"/>
        <v>65740</v>
      </c>
      <c r="CN36" s="1131">
        <f t="shared" si="22"/>
        <v>71976</v>
      </c>
      <c r="CO36" s="590">
        <f t="shared" si="22"/>
        <v>75109</v>
      </c>
      <c r="CP36" s="1131">
        <f t="shared" si="22"/>
        <v>81716</v>
      </c>
      <c r="CQ36" s="1131">
        <f t="shared" si="22"/>
        <v>77524</v>
      </c>
      <c r="CR36" s="1131">
        <f t="shared" si="22"/>
        <v>78098</v>
      </c>
      <c r="CS36" s="590">
        <f t="shared" si="22"/>
        <v>80794</v>
      </c>
      <c r="CT36" s="1131">
        <f t="shared" si="22"/>
        <v>86494</v>
      </c>
      <c r="CU36" s="1131">
        <f t="shared" si="22"/>
        <v>86276</v>
      </c>
      <c r="CV36" s="1131">
        <f t="shared" si="22"/>
        <v>86173</v>
      </c>
      <c r="CW36" s="590">
        <f t="shared" si="22"/>
        <v>87891</v>
      </c>
      <c r="CX36" s="1131">
        <f t="shared" si="22"/>
        <v>93673</v>
      </c>
      <c r="CY36" s="1131">
        <f t="shared" si="22"/>
        <v>92750</v>
      </c>
      <c r="CZ36" s="1131">
        <f t="shared" si="22"/>
        <v>98962</v>
      </c>
      <c r="DA36" s="590">
        <f t="shared" si="22"/>
        <v>105281</v>
      </c>
      <c r="DB36" s="1131">
        <f t="shared" si="22"/>
        <v>111119</v>
      </c>
      <c r="DC36" s="1131">
        <f t="shared" si="22"/>
        <v>104782</v>
      </c>
      <c r="DD36" s="1131">
        <f t="shared" si="22"/>
        <v>104975</v>
      </c>
      <c r="DE36" s="590">
        <f t="shared" si="22"/>
        <v>103010</v>
      </c>
      <c r="DF36" s="1131">
        <f t="shared" si="22"/>
        <v>106186</v>
      </c>
      <c r="DG36" s="1131">
        <f t="shared" si="22"/>
        <v>106775</v>
      </c>
      <c r="DH36" s="1131">
        <f>DH17</f>
        <v>115967</v>
      </c>
      <c r="DI36" s="1131">
        <f>DI17</f>
        <v>115892</v>
      </c>
      <c r="DJ36" s="1326">
        <f>DJ17</f>
        <v>121418</v>
      </c>
      <c r="DK36" s="1131">
        <f>DK17</f>
        <v>119049</v>
      </c>
      <c r="DL36" s="1131">
        <f>DL17</f>
        <v>121547</v>
      </c>
      <c r="DM36" s="1420">
        <f t="shared" ref="DM36" si="23">DM17</f>
        <v>125738</v>
      </c>
    </row>
    <row r="37" spans="1:118">
      <c r="A37" s="614" t="s">
        <v>126</v>
      </c>
      <c r="B37" s="1237"/>
      <c r="C37" s="1237"/>
      <c r="D37" s="1237"/>
      <c r="E37" s="1238"/>
      <c r="F37" s="1237"/>
      <c r="G37" s="1237"/>
      <c r="H37" s="1237"/>
      <c r="I37" s="1238"/>
      <c r="J37" s="1237"/>
      <c r="K37" s="1237"/>
      <c r="L37" s="1237"/>
      <c r="M37" s="1238"/>
      <c r="N37" s="1237"/>
      <c r="O37" s="1237"/>
      <c r="P37" s="1237"/>
      <c r="Q37" s="1238"/>
      <c r="R37" s="1237"/>
      <c r="S37" s="1237"/>
      <c r="T37" s="1237"/>
      <c r="U37" s="1238"/>
      <c r="V37" s="1237"/>
      <c r="W37" s="1237"/>
      <c r="X37" s="1237"/>
      <c r="Y37" s="1238"/>
      <c r="Z37" s="1237"/>
      <c r="AA37" s="1237"/>
      <c r="AB37" s="1237"/>
      <c r="AC37" s="1238"/>
      <c r="AD37" s="1237"/>
      <c r="AE37" s="1237"/>
      <c r="AF37" s="1237"/>
      <c r="AG37" s="1238"/>
      <c r="AH37" s="1237"/>
      <c r="AI37" s="1237"/>
      <c r="AJ37" s="1237"/>
      <c r="AK37" s="1238"/>
      <c r="AL37" s="1237"/>
      <c r="AM37" s="1237"/>
      <c r="AN37" s="1237"/>
      <c r="AO37" s="1238"/>
      <c r="AP37" s="1237"/>
      <c r="AQ37" s="1237"/>
      <c r="AR37" s="1237"/>
      <c r="AS37" s="1238"/>
      <c r="AT37" s="1237"/>
      <c r="AU37" s="1237"/>
      <c r="AV37" s="1237"/>
      <c r="AW37" s="1238"/>
      <c r="AX37" s="1237"/>
      <c r="AY37" s="1237"/>
      <c r="AZ37" s="1237"/>
      <c r="BA37" s="1238"/>
      <c r="BB37" s="1237"/>
      <c r="BC37" s="1237"/>
      <c r="BD37" s="1237"/>
      <c r="BE37" s="1238"/>
      <c r="BF37" s="1237"/>
      <c r="BG37" s="1237"/>
      <c r="BH37" s="1237"/>
      <c r="BI37" s="1238"/>
      <c r="BJ37" s="1131">
        <f t="shared" ref="BJ37:DG37" si="24">-(BJ24+BJ25+BJ28+BJ29)</f>
        <v>-12161</v>
      </c>
      <c r="BK37" s="1131">
        <f t="shared" si="24"/>
        <v>-13262</v>
      </c>
      <c r="BL37" s="1131">
        <f t="shared" si="24"/>
        <v>-13802</v>
      </c>
      <c r="BM37" s="1240">
        <f t="shared" si="24"/>
        <v>-14123</v>
      </c>
      <c r="BN37" s="1239">
        <f t="shared" si="24"/>
        <v>-14866</v>
      </c>
      <c r="BO37" s="1239">
        <f t="shared" si="24"/>
        <v>-17497</v>
      </c>
      <c r="BP37" s="1239">
        <f t="shared" si="24"/>
        <v>-18041</v>
      </c>
      <c r="BQ37" s="1240">
        <f t="shared" si="24"/>
        <v>-17802</v>
      </c>
      <c r="BR37" s="1239">
        <f t="shared" si="24"/>
        <v>-13392</v>
      </c>
      <c r="BS37" s="1239">
        <f t="shared" si="24"/>
        <v>-13403</v>
      </c>
      <c r="BT37" s="1239">
        <f t="shared" si="24"/>
        <v>-13447</v>
      </c>
      <c r="BU37" s="1240">
        <f t="shared" si="24"/>
        <v>-13760</v>
      </c>
      <c r="BV37" s="1239">
        <f t="shared" si="24"/>
        <v>-14381</v>
      </c>
      <c r="BW37" s="1239">
        <f t="shared" si="24"/>
        <v>-17317</v>
      </c>
      <c r="BX37" s="1239">
        <f t="shared" si="24"/>
        <v>-17717</v>
      </c>
      <c r="BY37" s="1240">
        <f t="shared" si="24"/>
        <v>-17622</v>
      </c>
      <c r="BZ37" s="1131">
        <f t="shared" si="24"/>
        <v>-19283</v>
      </c>
      <c r="CA37" s="1131">
        <f t="shared" si="24"/>
        <v>-19333</v>
      </c>
      <c r="CB37" s="1131">
        <f t="shared" si="24"/>
        <v>-19325</v>
      </c>
      <c r="CC37" s="590">
        <f t="shared" si="24"/>
        <v>-21222</v>
      </c>
      <c r="CD37" s="1131">
        <f t="shared" si="24"/>
        <v>-20992</v>
      </c>
      <c r="CE37" s="1131">
        <f t="shared" si="24"/>
        <v>-17475</v>
      </c>
      <c r="CF37" s="1131">
        <f t="shared" si="24"/>
        <v>-15989</v>
      </c>
      <c r="CG37" s="590">
        <f t="shared" si="24"/>
        <v>-16468</v>
      </c>
      <c r="CH37" s="1131">
        <f t="shared" si="24"/>
        <v>-17429</v>
      </c>
      <c r="CI37" s="1131">
        <f t="shared" si="24"/>
        <v>-19719</v>
      </c>
      <c r="CJ37" s="1131">
        <f t="shared" si="24"/>
        <v>-19391</v>
      </c>
      <c r="CK37" s="590">
        <f t="shared" si="24"/>
        <v>-20609</v>
      </c>
      <c r="CL37" s="1131">
        <f t="shared" si="24"/>
        <v>-21225</v>
      </c>
      <c r="CM37" s="1131">
        <f t="shared" si="24"/>
        <v>-21898</v>
      </c>
      <c r="CN37" s="1131">
        <f t="shared" si="24"/>
        <v>-22914</v>
      </c>
      <c r="CO37" s="590">
        <f t="shared" si="24"/>
        <v>-24331</v>
      </c>
      <c r="CP37" s="1131">
        <f t="shared" si="24"/>
        <v>-24095</v>
      </c>
      <c r="CQ37" s="1131">
        <f t="shared" si="24"/>
        <v>-24987</v>
      </c>
      <c r="CR37" s="1131">
        <f t="shared" si="24"/>
        <v>-24406</v>
      </c>
      <c r="CS37" s="590">
        <f t="shared" si="24"/>
        <v>-23408</v>
      </c>
      <c r="CT37" s="1131">
        <f t="shared" si="24"/>
        <v>-23287</v>
      </c>
      <c r="CU37" s="1131">
        <f t="shared" si="24"/>
        <v>-23845</v>
      </c>
      <c r="CV37" s="1131">
        <f t="shared" si="24"/>
        <v>-22583</v>
      </c>
      <c r="CW37" s="590">
        <f t="shared" si="24"/>
        <v>-21091</v>
      </c>
      <c r="CX37" s="1131">
        <f t="shared" si="24"/>
        <v>-23983</v>
      </c>
      <c r="CY37" s="1131">
        <f t="shared" si="24"/>
        <v>-24737</v>
      </c>
      <c r="CZ37" s="1131">
        <f t="shared" si="24"/>
        <v>-26450</v>
      </c>
      <c r="DA37" s="590">
        <f t="shared" si="24"/>
        <v>-27531</v>
      </c>
      <c r="DB37" s="1131">
        <f t="shared" si="24"/>
        <v>-29245</v>
      </c>
      <c r="DC37" s="1131">
        <f t="shared" si="24"/>
        <v>-32765</v>
      </c>
      <c r="DD37" s="1131">
        <f t="shared" si="24"/>
        <v>-32350</v>
      </c>
      <c r="DE37" s="590">
        <f t="shared" si="24"/>
        <v>-31046</v>
      </c>
      <c r="DF37" s="1131">
        <f t="shared" si="24"/>
        <v>-31306</v>
      </c>
      <c r="DG37" s="1131">
        <f t="shared" si="24"/>
        <v>-34172</v>
      </c>
      <c r="DH37" s="1131">
        <f>-(DH24+DH25+DH28+DH29)</f>
        <v>-35989</v>
      </c>
      <c r="DI37" s="1131">
        <f>-(DI24+DI25+DI28+DI29)</f>
        <v>-33275</v>
      </c>
      <c r="DJ37" s="1326">
        <f>-(DJ24+DJ25+DJ28+DJ29)</f>
        <v>-34681</v>
      </c>
      <c r="DK37" s="1131">
        <f>-(DK24+DK25+DK28+DK29)</f>
        <v>-37863</v>
      </c>
      <c r="DL37" s="1131">
        <f>-(DL24+DL25+DL28+DL29)</f>
        <v>-38005</v>
      </c>
      <c r="DM37" s="1420">
        <f t="shared" ref="DM37" si="25">-(DM24+DM25+DM28+DM29)</f>
        <v>-36777</v>
      </c>
    </row>
    <row r="38" spans="1:118" s="17" customFormat="1">
      <c r="A38" s="620" t="s">
        <v>203</v>
      </c>
      <c r="B38" s="1241"/>
      <c r="C38" s="1241"/>
      <c r="D38" s="1241"/>
      <c r="E38" s="1242"/>
      <c r="F38" s="1241"/>
      <c r="G38" s="1241"/>
      <c r="H38" s="1241"/>
      <c r="I38" s="1242"/>
      <c r="J38" s="1241"/>
      <c r="K38" s="1241"/>
      <c r="L38" s="1241"/>
      <c r="M38" s="1242"/>
      <c r="N38" s="1241"/>
      <c r="O38" s="1241"/>
      <c r="P38" s="1241"/>
      <c r="Q38" s="1242"/>
      <c r="R38" s="1241"/>
      <c r="S38" s="1241"/>
      <c r="T38" s="1241"/>
      <c r="U38" s="1242"/>
      <c r="V38" s="1241"/>
      <c r="W38" s="1241"/>
      <c r="X38" s="1241"/>
      <c r="Y38" s="1242"/>
      <c r="Z38" s="1241"/>
      <c r="AA38" s="1241"/>
      <c r="AB38" s="1241"/>
      <c r="AC38" s="1242"/>
      <c r="AD38" s="1241"/>
      <c r="AE38" s="1241"/>
      <c r="AF38" s="1241"/>
      <c r="AG38" s="1242"/>
      <c r="AH38" s="1241"/>
      <c r="AI38" s="1241"/>
      <c r="AJ38" s="1241"/>
      <c r="AK38" s="1242"/>
      <c r="AL38" s="1241"/>
      <c r="AM38" s="1241"/>
      <c r="AN38" s="1241"/>
      <c r="AO38" s="1242"/>
      <c r="AP38" s="1241"/>
      <c r="AQ38" s="1241"/>
      <c r="AR38" s="1241"/>
      <c r="AS38" s="1242"/>
      <c r="AT38" s="1241"/>
      <c r="AU38" s="1241"/>
      <c r="AV38" s="1241"/>
      <c r="AW38" s="1242"/>
      <c r="AX38" s="1241"/>
      <c r="AY38" s="1241"/>
      <c r="AZ38" s="1241"/>
      <c r="BA38" s="1242"/>
      <c r="BB38" s="1241"/>
      <c r="BC38" s="1241"/>
      <c r="BD38" s="1241"/>
      <c r="BE38" s="1242"/>
      <c r="BF38" s="1241"/>
      <c r="BG38" s="1241"/>
      <c r="BH38" s="1241"/>
      <c r="BI38" s="1242"/>
      <c r="BJ38" s="1243">
        <f t="shared" ref="BJ38:DF38" si="26">BJ36+BJ37</f>
        <v>37249</v>
      </c>
      <c r="BK38" s="1243">
        <f t="shared" si="26"/>
        <v>36681</v>
      </c>
      <c r="BL38" s="1243">
        <f t="shared" si="26"/>
        <v>36515</v>
      </c>
      <c r="BM38" s="1244">
        <f t="shared" si="26"/>
        <v>34045</v>
      </c>
      <c r="BN38" s="1243">
        <f t="shared" si="26"/>
        <v>35358</v>
      </c>
      <c r="BO38" s="1243">
        <f t="shared" si="26"/>
        <v>34104</v>
      </c>
      <c r="BP38" s="1243">
        <f t="shared" si="26"/>
        <v>34558</v>
      </c>
      <c r="BQ38" s="1244">
        <f t="shared" si="26"/>
        <v>37153</v>
      </c>
      <c r="BR38" s="1243">
        <f t="shared" si="26"/>
        <v>43893</v>
      </c>
      <c r="BS38" s="1243">
        <f t="shared" si="26"/>
        <v>44535</v>
      </c>
      <c r="BT38" s="1243">
        <f t="shared" si="26"/>
        <v>47052</v>
      </c>
      <c r="BU38" s="1244">
        <f t="shared" si="26"/>
        <v>41495</v>
      </c>
      <c r="BV38" s="1243">
        <f t="shared" si="26"/>
        <v>40294</v>
      </c>
      <c r="BW38" s="1243">
        <f t="shared" si="26"/>
        <v>38278</v>
      </c>
      <c r="BX38" s="1243">
        <f t="shared" si="26"/>
        <v>38457</v>
      </c>
      <c r="BY38" s="1244">
        <f t="shared" si="26"/>
        <v>39037</v>
      </c>
      <c r="BZ38" s="1245">
        <f t="shared" si="26"/>
        <v>39953</v>
      </c>
      <c r="CA38" s="1245">
        <f t="shared" si="26"/>
        <v>42245</v>
      </c>
      <c r="CB38" s="1245">
        <f t="shared" si="26"/>
        <v>46453</v>
      </c>
      <c r="CC38" s="1246">
        <f t="shared" si="26"/>
        <v>54172</v>
      </c>
      <c r="CD38" s="1245">
        <f t="shared" si="26"/>
        <v>56548</v>
      </c>
      <c r="CE38" s="1245">
        <f t="shared" si="26"/>
        <v>52773</v>
      </c>
      <c r="CF38" s="1245">
        <f t="shared" si="26"/>
        <v>50902</v>
      </c>
      <c r="CG38" s="1246">
        <f t="shared" si="26"/>
        <v>51406</v>
      </c>
      <c r="CH38" s="1245">
        <f t="shared" si="26"/>
        <v>50996</v>
      </c>
      <c r="CI38" s="1245">
        <f t="shared" si="26"/>
        <v>48580</v>
      </c>
      <c r="CJ38" s="1245">
        <f t="shared" si="26"/>
        <v>48037</v>
      </c>
      <c r="CK38" s="1246">
        <f t="shared" si="26"/>
        <v>51013</v>
      </c>
      <c r="CL38" s="1245">
        <f t="shared" si="26"/>
        <v>50733</v>
      </c>
      <c r="CM38" s="1245">
        <f t="shared" si="26"/>
        <v>43842</v>
      </c>
      <c r="CN38" s="1245">
        <f t="shared" si="26"/>
        <v>49062</v>
      </c>
      <c r="CO38" s="1246">
        <f t="shared" si="26"/>
        <v>50778</v>
      </c>
      <c r="CP38" s="1245">
        <f t="shared" si="26"/>
        <v>57621</v>
      </c>
      <c r="CQ38" s="1245">
        <f t="shared" si="26"/>
        <v>52537</v>
      </c>
      <c r="CR38" s="1245">
        <f t="shared" si="26"/>
        <v>53692</v>
      </c>
      <c r="CS38" s="1246">
        <f t="shared" si="26"/>
        <v>57386</v>
      </c>
      <c r="CT38" s="1245">
        <f t="shared" si="26"/>
        <v>63207</v>
      </c>
      <c r="CU38" s="1245">
        <f t="shared" si="26"/>
        <v>62431</v>
      </c>
      <c r="CV38" s="1245">
        <f t="shared" si="26"/>
        <v>63590</v>
      </c>
      <c r="CW38" s="1246">
        <f t="shared" si="26"/>
        <v>66800</v>
      </c>
      <c r="CX38" s="1245">
        <f t="shared" si="26"/>
        <v>69690</v>
      </c>
      <c r="CY38" s="1245">
        <f t="shared" si="26"/>
        <v>68013</v>
      </c>
      <c r="CZ38" s="1245">
        <f t="shared" si="26"/>
        <v>72512</v>
      </c>
      <c r="DA38" s="1246">
        <f t="shared" si="26"/>
        <v>77750</v>
      </c>
      <c r="DB38" s="1245">
        <f t="shared" si="26"/>
        <v>81874</v>
      </c>
      <c r="DC38" s="1245">
        <f t="shared" si="26"/>
        <v>72017</v>
      </c>
      <c r="DD38" s="1245">
        <f t="shared" si="26"/>
        <v>72625</v>
      </c>
      <c r="DE38" s="1246">
        <f t="shared" si="26"/>
        <v>71964</v>
      </c>
      <c r="DF38" s="1245">
        <f t="shared" si="26"/>
        <v>74880</v>
      </c>
      <c r="DG38" s="1245">
        <f t="shared" ref="DG38:DL38" si="27">DG36+DG37</f>
        <v>72603</v>
      </c>
      <c r="DH38" s="1245">
        <f t="shared" si="27"/>
        <v>79978</v>
      </c>
      <c r="DI38" s="1245">
        <f t="shared" si="27"/>
        <v>82617</v>
      </c>
      <c r="DJ38" s="1327">
        <f t="shared" si="27"/>
        <v>86737</v>
      </c>
      <c r="DK38" s="1245">
        <f t="shared" si="27"/>
        <v>81186</v>
      </c>
      <c r="DL38" s="1245">
        <f t="shared" si="27"/>
        <v>83542</v>
      </c>
      <c r="DM38" s="1421">
        <f>DM36+DM37</f>
        <v>88961</v>
      </c>
    </row>
    <row r="39" spans="1:118">
      <c r="A39" s="614" t="s">
        <v>466</v>
      </c>
      <c r="B39" s="1237"/>
      <c r="C39" s="1237"/>
      <c r="D39" s="1237"/>
      <c r="E39" s="1238"/>
      <c r="F39" s="1237"/>
      <c r="G39" s="1237"/>
      <c r="H39" s="1237"/>
      <c r="I39" s="1238"/>
      <c r="J39" s="1237"/>
      <c r="K39" s="1237"/>
      <c r="L39" s="1237"/>
      <c r="M39" s="1238"/>
      <c r="N39" s="1237"/>
      <c r="O39" s="1237"/>
      <c r="P39" s="1237"/>
      <c r="Q39" s="1238"/>
      <c r="R39" s="1237"/>
      <c r="S39" s="1237"/>
      <c r="T39" s="1237"/>
      <c r="U39" s="1238"/>
      <c r="V39" s="1237"/>
      <c r="W39" s="1237"/>
      <c r="X39" s="1237"/>
      <c r="Y39" s="1238"/>
      <c r="Z39" s="1237"/>
      <c r="AA39" s="1237"/>
      <c r="AB39" s="1237"/>
      <c r="AC39" s="1238"/>
      <c r="AD39" s="1237"/>
      <c r="AE39" s="1237"/>
      <c r="AF39" s="1237"/>
      <c r="AG39" s="1238"/>
      <c r="AH39" s="1237"/>
      <c r="AI39" s="1237"/>
      <c r="AJ39" s="1237"/>
      <c r="AK39" s="1238"/>
      <c r="AL39" s="1237"/>
      <c r="AM39" s="1237"/>
      <c r="AN39" s="1237"/>
      <c r="AO39" s="1238"/>
      <c r="AP39" s="1237"/>
      <c r="AQ39" s="1237"/>
      <c r="AR39" s="1237"/>
      <c r="AS39" s="1238"/>
      <c r="AT39" s="1237"/>
      <c r="AU39" s="1237"/>
      <c r="AV39" s="1237"/>
      <c r="AW39" s="1238"/>
      <c r="AX39" s="1237"/>
      <c r="AY39" s="1237"/>
      <c r="AZ39" s="1237"/>
      <c r="BA39" s="1238"/>
      <c r="BB39" s="1237"/>
      <c r="BC39" s="1237"/>
      <c r="BD39" s="1237"/>
      <c r="BE39" s="1238"/>
      <c r="BF39" s="1237"/>
      <c r="BG39" s="1237"/>
      <c r="BH39" s="1237"/>
      <c r="BI39" s="1238"/>
      <c r="BJ39" s="1247" t="s">
        <v>227</v>
      </c>
      <c r="BK39" s="1247" t="s">
        <v>227</v>
      </c>
      <c r="BL39" s="1247" t="s">
        <v>227</v>
      </c>
      <c r="BM39" s="1248" t="s">
        <v>227</v>
      </c>
      <c r="BN39" s="1239">
        <f>AVERAGE(BJ38:BN38)</f>
        <v>35969.599999999999</v>
      </c>
      <c r="BO39" s="1239">
        <f t="shared" ref="BO39:DH39" si="28">AVERAGE(BK38:BO38)</f>
        <v>35340.6</v>
      </c>
      <c r="BP39" s="1239">
        <f t="shared" si="28"/>
        <v>34916</v>
      </c>
      <c r="BQ39" s="1240">
        <f t="shared" si="28"/>
        <v>35043.599999999999</v>
      </c>
      <c r="BR39" s="1239">
        <f t="shared" si="28"/>
        <v>37013.199999999997</v>
      </c>
      <c r="BS39" s="1239">
        <f t="shared" si="28"/>
        <v>38848.6</v>
      </c>
      <c r="BT39" s="1239">
        <f t="shared" si="28"/>
        <v>41438.199999999997</v>
      </c>
      <c r="BU39" s="1240">
        <f t="shared" si="28"/>
        <v>42825.599999999999</v>
      </c>
      <c r="BV39" s="1239">
        <f t="shared" si="28"/>
        <v>43453.8</v>
      </c>
      <c r="BW39" s="1239">
        <f t="shared" si="28"/>
        <v>42330.8</v>
      </c>
      <c r="BX39" s="1239">
        <f t="shared" si="28"/>
        <v>41115.199999999997</v>
      </c>
      <c r="BY39" s="1240">
        <f t="shared" si="28"/>
        <v>39512.199999999997</v>
      </c>
      <c r="BZ39" s="1131">
        <f t="shared" si="28"/>
        <v>39203.800000000003</v>
      </c>
      <c r="CA39" s="1131">
        <f t="shared" si="28"/>
        <v>39594</v>
      </c>
      <c r="CB39" s="1131">
        <f t="shared" si="28"/>
        <v>41229</v>
      </c>
      <c r="CC39" s="590">
        <f t="shared" si="28"/>
        <v>44372</v>
      </c>
      <c r="CD39" s="1131">
        <f t="shared" si="28"/>
        <v>47874.2</v>
      </c>
      <c r="CE39" s="1131">
        <f t="shared" si="28"/>
        <v>50438.2</v>
      </c>
      <c r="CF39" s="1131">
        <f t="shared" si="28"/>
        <v>52169.599999999999</v>
      </c>
      <c r="CG39" s="590">
        <f t="shared" si="28"/>
        <v>53160.2</v>
      </c>
      <c r="CH39" s="1131">
        <f t="shared" si="28"/>
        <v>52525</v>
      </c>
      <c r="CI39" s="1131">
        <f t="shared" si="28"/>
        <v>50931.4</v>
      </c>
      <c r="CJ39" s="1131">
        <f t="shared" si="28"/>
        <v>49984.2</v>
      </c>
      <c r="CK39" s="590">
        <f t="shared" si="28"/>
        <v>50006.400000000001</v>
      </c>
      <c r="CL39" s="1131">
        <f t="shared" si="28"/>
        <v>49871.8</v>
      </c>
      <c r="CM39" s="1131">
        <f t="shared" si="28"/>
        <v>48441</v>
      </c>
      <c r="CN39" s="1131">
        <f t="shared" si="28"/>
        <v>48537.4</v>
      </c>
      <c r="CO39" s="590">
        <f t="shared" si="28"/>
        <v>49085.599999999999</v>
      </c>
      <c r="CP39" s="1131">
        <f t="shared" si="28"/>
        <v>50407.199999999997</v>
      </c>
      <c r="CQ39" s="1131">
        <f t="shared" si="28"/>
        <v>50768</v>
      </c>
      <c r="CR39" s="1131">
        <f t="shared" si="28"/>
        <v>52738</v>
      </c>
      <c r="CS39" s="590">
        <f t="shared" si="28"/>
        <v>54402.8</v>
      </c>
      <c r="CT39" s="1131">
        <f t="shared" si="28"/>
        <v>56888.6</v>
      </c>
      <c r="CU39" s="1131">
        <f t="shared" si="28"/>
        <v>57850.6</v>
      </c>
      <c r="CV39" s="1131">
        <f t="shared" si="28"/>
        <v>60061.2</v>
      </c>
      <c r="CW39" s="590">
        <f t="shared" si="28"/>
        <v>62682.8</v>
      </c>
      <c r="CX39" s="1131">
        <f t="shared" si="28"/>
        <v>65143.6</v>
      </c>
      <c r="CY39" s="1131">
        <f t="shared" si="28"/>
        <v>66104.800000000003</v>
      </c>
      <c r="CZ39" s="1131">
        <f t="shared" si="28"/>
        <v>68121</v>
      </c>
      <c r="DA39" s="590">
        <f t="shared" si="28"/>
        <v>70953</v>
      </c>
      <c r="DB39" s="1131">
        <f t="shared" si="28"/>
        <v>73967.8</v>
      </c>
      <c r="DC39" s="1131">
        <f t="shared" si="28"/>
        <v>74433.2</v>
      </c>
      <c r="DD39" s="1131">
        <f t="shared" si="28"/>
        <v>75355.600000000006</v>
      </c>
      <c r="DE39" s="590">
        <f t="shared" si="28"/>
        <v>75246</v>
      </c>
      <c r="DF39" s="1131">
        <f t="shared" si="28"/>
        <v>74672</v>
      </c>
      <c r="DG39" s="1131">
        <f t="shared" si="28"/>
        <v>72817.8</v>
      </c>
      <c r="DH39" s="1131">
        <f t="shared" si="28"/>
        <v>74410</v>
      </c>
      <c r="DI39" s="1405">
        <v>72987</v>
      </c>
      <c r="DJ39" s="1406">
        <v>76106</v>
      </c>
      <c r="DK39" s="1405">
        <v>77475</v>
      </c>
      <c r="DL39" s="1405">
        <v>79789</v>
      </c>
      <c r="DM39" s="1405">
        <v>82318</v>
      </c>
      <c r="DN39" s="1407" t="s">
        <v>467</v>
      </c>
    </row>
    <row r="40" spans="1:118">
      <c r="A40" s="614"/>
      <c r="B40" s="1237"/>
      <c r="C40" s="1237"/>
      <c r="D40" s="1237"/>
      <c r="E40" s="1238"/>
      <c r="F40" s="1237"/>
      <c r="G40" s="1237"/>
      <c r="H40" s="1237"/>
      <c r="I40" s="1238"/>
      <c r="J40" s="1237"/>
      <c r="K40" s="1237"/>
      <c r="L40" s="1237"/>
      <c r="M40" s="1238"/>
      <c r="N40" s="1237"/>
      <c r="O40" s="1237"/>
      <c r="P40" s="1237"/>
      <c r="Q40" s="1238"/>
      <c r="R40" s="1237"/>
      <c r="S40" s="1237"/>
      <c r="T40" s="1237"/>
      <c r="U40" s="1238"/>
      <c r="V40" s="1237"/>
      <c r="W40" s="1237"/>
      <c r="X40" s="1237"/>
      <c r="Y40" s="1238"/>
      <c r="Z40" s="1237"/>
      <c r="AA40" s="1237"/>
      <c r="AB40" s="1237"/>
      <c r="AC40" s="1238"/>
      <c r="AD40" s="1237"/>
      <c r="AE40" s="1237"/>
      <c r="AF40" s="1237"/>
      <c r="AG40" s="1238"/>
      <c r="AH40" s="1237"/>
      <c r="AI40" s="1237"/>
      <c r="AJ40" s="1237"/>
      <c r="AK40" s="1238"/>
      <c r="AL40" s="1237"/>
      <c r="AM40" s="1237"/>
      <c r="AN40" s="1237"/>
      <c r="AO40" s="1238"/>
      <c r="AP40" s="1237"/>
      <c r="AQ40" s="1237"/>
      <c r="AR40" s="1237"/>
      <c r="AS40" s="1238"/>
      <c r="AT40" s="1237"/>
      <c r="AU40" s="1237"/>
      <c r="AV40" s="1237"/>
      <c r="AW40" s="1238"/>
      <c r="AX40" s="1237"/>
      <c r="AY40" s="1237"/>
      <c r="AZ40" s="1237"/>
      <c r="BA40" s="1238"/>
      <c r="BB40" s="1237"/>
      <c r="BC40" s="1237"/>
      <c r="BD40" s="1237"/>
      <c r="BE40" s="1238"/>
      <c r="BF40" s="1237"/>
      <c r="BG40" s="1237"/>
      <c r="BH40" s="1237"/>
      <c r="BI40" s="1238"/>
      <c r="BJ40" s="1239"/>
      <c r="BK40" s="1239"/>
      <c r="BL40" s="1239"/>
      <c r="BM40" s="1240"/>
      <c r="BN40" s="1239"/>
      <c r="BO40" s="1239"/>
      <c r="BP40" s="1239"/>
      <c r="BQ40" s="1240"/>
      <c r="BR40" s="1239"/>
      <c r="BS40" s="1239"/>
      <c r="BT40" s="1239"/>
      <c r="BU40" s="1240"/>
      <c r="BV40" s="1239"/>
      <c r="BW40" s="1239"/>
      <c r="BX40" s="1239"/>
      <c r="BY40" s="1240"/>
      <c r="BZ40" s="1131"/>
      <c r="CA40" s="1131"/>
      <c r="CB40" s="1131"/>
      <c r="CC40" s="590"/>
      <c r="CD40" s="1131"/>
      <c r="CE40" s="1131"/>
      <c r="CF40" s="1131"/>
      <c r="CG40" s="590"/>
      <c r="CH40" s="1131"/>
      <c r="CI40" s="1131"/>
      <c r="CJ40" s="1131"/>
      <c r="CK40" s="590"/>
      <c r="CL40" s="1131"/>
      <c r="CM40" s="1131"/>
      <c r="CN40" s="1131"/>
      <c r="CO40" s="590"/>
      <c r="CP40" s="1131"/>
      <c r="CQ40" s="1131"/>
      <c r="CR40" s="1131"/>
      <c r="CS40" s="590"/>
      <c r="CT40" s="1131"/>
      <c r="CU40" s="1131"/>
      <c r="CV40" s="1131"/>
      <c r="CW40" s="590"/>
      <c r="CX40" s="1131"/>
      <c r="CY40" s="1131"/>
      <c r="CZ40" s="1131"/>
      <c r="DA40" s="590"/>
      <c r="DB40" s="1131"/>
      <c r="DC40" s="1131"/>
      <c r="DD40" s="1131"/>
      <c r="DE40" s="590"/>
      <c r="DF40" s="1131"/>
      <c r="DG40" s="1131"/>
      <c r="DH40" s="1131"/>
      <c r="DI40" s="1131"/>
      <c r="DJ40" s="1326"/>
      <c r="DK40" s="1131"/>
      <c r="DL40" s="1131"/>
      <c r="DM40" s="1419"/>
    </row>
    <row r="41" spans="1:118">
      <c r="A41" s="618" t="s">
        <v>334</v>
      </c>
      <c r="B41" s="1237"/>
      <c r="C41" s="1237"/>
      <c r="D41" s="1237"/>
      <c r="E41" s="1238"/>
      <c r="F41" s="1237"/>
      <c r="G41" s="1237"/>
      <c r="H41" s="1237"/>
      <c r="I41" s="1238"/>
      <c r="J41" s="1237"/>
      <c r="K41" s="1237"/>
      <c r="L41" s="1237"/>
      <c r="M41" s="1238"/>
      <c r="N41" s="1237"/>
      <c r="O41" s="1237"/>
      <c r="P41" s="1237"/>
      <c r="Q41" s="1238"/>
      <c r="R41" s="1237"/>
      <c r="S41" s="1237"/>
      <c r="T41" s="1237"/>
      <c r="U41" s="1238"/>
      <c r="V41" s="1237"/>
      <c r="W41" s="1237"/>
      <c r="X41" s="1237"/>
      <c r="Y41" s="1238"/>
      <c r="Z41" s="1237"/>
      <c r="AA41" s="1237"/>
      <c r="AB41" s="1237"/>
      <c r="AC41" s="1238"/>
      <c r="AD41" s="1237"/>
      <c r="AE41" s="1237"/>
      <c r="AF41" s="1237"/>
      <c r="AG41" s="1238"/>
      <c r="AH41" s="1237"/>
      <c r="AI41" s="1237"/>
      <c r="AJ41" s="1237"/>
      <c r="AK41" s="1238"/>
      <c r="AL41" s="1237"/>
      <c r="AM41" s="1237"/>
      <c r="AN41" s="1237"/>
      <c r="AO41" s="1238"/>
      <c r="AP41" s="1237"/>
      <c r="AQ41" s="1237"/>
      <c r="AR41" s="1237"/>
      <c r="AS41" s="1238"/>
      <c r="AT41" s="1237"/>
      <c r="AU41" s="1237"/>
      <c r="AV41" s="1237"/>
      <c r="AW41" s="1238"/>
      <c r="AX41" s="1237"/>
      <c r="AY41" s="1237"/>
      <c r="AZ41" s="1237"/>
      <c r="BA41" s="1238"/>
      <c r="BB41" s="1237"/>
      <c r="BC41" s="1237"/>
      <c r="BD41" s="1237"/>
      <c r="BE41" s="1238"/>
      <c r="BF41" s="1237"/>
      <c r="BG41" s="1237"/>
      <c r="BH41" s="1237"/>
      <c r="BI41" s="1238"/>
      <c r="BJ41" s="1239"/>
      <c r="BK41" s="1239"/>
      <c r="BL41" s="1239"/>
      <c r="BM41" s="1240"/>
      <c r="BN41" s="1239"/>
      <c r="BO41" s="1239"/>
      <c r="BP41" s="1239"/>
      <c r="BQ41" s="1240"/>
      <c r="BR41" s="1239"/>
      <c r="BS41" s="1239"/>
      <c r="BT41" s="1239"/>
      <c r="BU41" s="1240"/>
      <c r="BV41" s="1239"/>
      <c r="BW41" s="1239"/>
      <c r="BX41" s="1239"/>
      <c r="BY41" s="1240"/>
      <c r="BZ41" s="1131"/>
      <c r="CA41" s="1131"/>
      <c r="CB41" s="1131"/>
      <c r="CC41" s="590"/>
      <c r="CD41" s="1131"/>
      <c r="CE41" s="1131"/>
      <c r="CF41" s="1131"/>
      <c r="CG41" s="590"/>
      <c r="CH41" s="1131"/>
      <c r="CI41" s="1131"/>
      <c r="CJ41" s="1131"/>
      <c r="CK41" s="590"/>
      <c r="CL41" s="1131"/>
      <c r="CM41" s="1131"/>
      <c r="CN41" s="1131"/>
      <c r="CO41" s="590"/>
      <c r="CP41" s="1131"/>
      <c r="CQ41" s="1131"/>
      <c r="CR41" s="1131"/>
      <c r="CS41" s="590"/>
      <c r="CT41" s="1131"/>
      <c r="CU41" s="1131"/>
      <c r="CV41" s="1131"/>
      <c r="CW41" s="590"/>
      <c r="CX41" s="1131"/>
      <c r="CY41" s="1131"/>
      <c r="CZ41" s="1131"/>
      <c r="DA41" s="590"/>
      <c r="DB41" s="1131"/>
      <c r="DC41" s="1131"/>
      <c r="DD41" s="1131"/>
      <c r="DE41" s="590"/>
      <c r="DF41" s="1131"/>
      <c r="DG41" s="1131"/>
      <c r="DH41" s="1131"/>
      <c r="DI41" s="1131"/>
      <c r="DJ41" s="1326"/>
      <c r="DK41" s="1131"/>
      <c r="DL41" s="1131"/>
      <c r="DM41" s="1419"/>
    </row>
    <row r="42" spans="1:118" ht="25.5">
      <c r="A42" s="614" t="s">
        <v>338</v>
      </c>
      <c r="B42" s="1237"/>
      <c r="C42" s="1237"/>
      <c r="D42" s="1237"/>
      <c r="E42" s="1238"/>
      <c r="F42" s="1237"/>
      <c r="G42" s="1237"/>
      <c r="H42" s="1237"/>
      <c r="I42" s="1238"/>
      <c r="J42" s="1237"/>
      <c r="K42" s="1237"/>
      <c r="L42" s="1237"/>
      <c r="M42" s="1238"/>
      <c r="N42" s="1237"/>
      <c r="O42" s="1237"/>
      <c r="P42" s="1237"/>
      <c r="Q42" s="1238"/>
      <c r="R42" s="1237"/>
      <c r="S42" s="1237"/>
      <c r="T42" s="1237"/>
      <c r="U42" s="1238"/>
      <c r="V42" s="1237"/>
      <c r="W42" s="1237"/>
      <c r="X42" s="1237"/>
      <c r="Y42" s="1238"/>
      <c r="Z42" s="1237"/>
      <c r="AA42" s="1237"/>
      <c r="AB42" s="1237"/>
      <c r="AC42" s="1238"/>
      <c r="AD42" s="1237"/>
      <c r="AE42" s="1237"/>
      <c r="AF42" s="1237"/>
      <c r="AG42" s="1238"/>
      <c r="AH42" s="1237"/>
      <c r="AI42" s="1237"/>
      <c r="AJ42" s="1237"/>
      <c r="AK42" s="1238"/>
      <c r="AL42" s="1237"/>
      <c r="AM42" s="1237"/>
      <c r="AN42" s="1237"/>
      <c r="AO42" s="1238"/>
      <c r="AP42" s="1237"/>
      <c r="AQ42" s="1237"/>
      <c r="AR42" s="1237"/>
      <c r="AS42" s="1238"/>
      <c r="AT42" s="1237"/>
      <c r="AU42" s="1237"/>
      <c r="AV42" s="1237"/>
      <c r="AW42" s="1238"/>
      <c r="AX42" s="1237"/>
      <c r="AY42" s="1237"/>
      <c r="AZ42" s="1237"/>
      <c r="BA42" s="1238"/>
      <c r="BB42" s="1237"/>
      <c r="BC42" s="1237"/>
      <c r="BD42" s="1237"/>
      <c r="BE42" s="1238"/>
      <c r="BF42" s="1237"/>
      <c r="BG42" s="1237"/>
      <c r="BH42" s="1237"/>
      <c r="BI42" s="1238"/>
      <c r="BJ42" s="1131">
        <f t="shared" ref="BJ42:DG42" si="29">-(BJ22+BJ23+BJ27)</f>
        <v>-13112</v>
      </c>
      <c r="BK42" s="1131">
        <f t="shared" si="29"/>
        <v>-12982</v>
      </c>
      <c r="BL42" s="1131">
        <f t="shared" si="29"/>
        <v>-11780</v>
      </c>
      <c r="BM42" s="1240">
        <f t="shared" si="29"/>
        <v>-9741</v>
      </c>
      <c r="BN42" s="1239">
        <f t="shared" si="29"/>
        <v>-10531</v>
      </c>
      <c r="BO42" s="1239">
        <f t="shared" si="29"/>
        <v>-12484</v>
      </c>
      <c r="BP42" s="1239">
        <f t="shared" si="29"/>
        <v>-11303</v>
      </c>
      <c r="BQ42" s="1240">
        <f t="shared" si="29"/>
        <v>-11345</v>
      </c>
      <c r="BR42" s="1239">
        <f t="shared" si="29"/>
        <v>-10149</v>
      </c>
      <c r="BS42" s="1239">
        <f t="shared" si="29"/>
        <v>-10951</v>
      </c>
      <c r="BT42" s="1239">
        <f t="shared" si="29"/>
        <v>-11197</v>
      </c>
      <c r="BU42" s="1240">
        <f t="shared" si="29"/>
        <v>-8787</v>
      </c>
      <c r="BV42" s="1239">
        <f t="shared" si="29"/>
        <v>-4564</v>
      </c>
      <c r="BW42" s="1239">
        <f t="shared" si="29"/>
        <v>-26627</v>
      </c>
      <c r="BX42" s="1239">
        <f t="shared" si="29"/>
        <v>-25403</v>
      </c>
      <c r="BY42" s="1240">
        <f t="shared" si="29"/>
        <v>-24397</v>
      </c>
      <c r="BZ42" s="1131">
        <f t="shared" si="29"/>
        <v>-23772</v>
      </c>
      <c r="CA42" s="1131">
        <f t="shared" si="29"/>
        <v>-27037</v>
      </c>
      <c r="CB42" s="1131">
        <f t="shared" si="29"/>
        <v>-27694</v>
      </c>
      <c r="CC42" s="590">
        <f t="shared" si="29"/>
        <v>-30404</v>
      </c>
      <c r="CD42" s="1131">
        <f t="shared" si="29"/>
        <v>-30819</v>
      </c>
      <c r="CE42" s="1131">
        <f t="shared" si="29"/>
        <v>-29424</v>
      </c>
      <c r="CF42" s="1131">
        <f t="shared" si="29"/>
        <v>-27498</v>
      </c>
      <c r="CG42" s="590">
        <f t="shared" si="29"/>
        <v>-25735</v>
      </c>
      <c r="CH42" s="1131">
        <f t="shared" si="29"/>
        <v>-24612</v>
      </c>
      <c r="CI42" s="1131">
        <f t="shared" si="29"/>
        <v>-23165</v>
      </c>
      <c r="CJ42" s="1131">
        <f t="shared" si="29"/>
        <v>-21913</v>
      </c>
      <c r="CK42" s="590">
        <f t="shared" si="29"/>
        <v>-21692</v>
      </c>
      <c r="CL42" s="1131">
        <f t="shared" si="29"/>
        <v>-21003</v>
      </c>
      <c r="CM42" s="1131">
        <f t="shared" si="29"/>
        <v>-21555</v>
      </c>
      <c r="CN42" s="1131">
        <f t="shared" si="29"/>
        <v>-22537</v>
      </c>
      <c r="CO42" s="590">
        <f t="shared" si="29"/>
        <v>-21939</v>
      </c>
      <c r="CP42" s="1131">
        <f t="shared" si="29"/>
        <v>-26406</v>
      </c>
      <c r="CQ42" s="1131">
        <f t="shared" si="29"/>
        <v>-23711</v>
      </c>
      <c r="CR42" s="1131">
        <f t="shared" si="29"/>
        <v>-22894</v>
      </c>
      <c r="CS42" s="590">
        <f t="shared" si="29"/>
        <v>-23201</v>
      </c>
      <c r="CT42" s="1131">
        <f t="shared" si="29"/>
        <v>-27050</v>
      </c>
      <c r="CU42" s="1131">
        <f t="shared" si="29"/>
        <v>-28400</v>
      </c>
      <c r="CV42" s="1131">
        <f t="shared" si="29"/>
        <v>-27524</v>
      </c>
      <c r="CW42" s="590">
        <f t="shared" si="29"/>
        <v>-27006</v>
      </c>
      <c r="CX42" s="1131">
        <f t="shared" si="29"/>
        <v>-27463</v>
      </c>
      <c r="CY42" s="1131">
        <f t="shared" si="29"/>
        <v>-27793</v>
      </c>
      <c r="CZ42" s="1131">
        <f t="shared" si="29"/>
        <v>-27835</v>
      </c>
      <c r="DA42" s="590">
        <f t="shared" si="29"/>
        <v>-26997</v>
      </c>
      <c r="DB42" s="1131">
        <f t="shared" si="29"/>
        <v>-26879</v>
      </c>
      <c r="DC42" s="1131">
        <f t="shared" si="29"/>
        <v>-28943</v>
      </c>
      <c r="DD42" s="1131">
        <f t="shared" si="29"/>
        <v>-25934</v>
      </c>
      <c r="DE42" s="590">
        <f t="shared" si="29"/>
        <v>-25214</v>
      </c>
      <c r="DF42" s="1131">
        <f t="shared" si="29"/>
        <v>-25644</v>
      </c>
      <c r="DG42" s="1131">
        <f t="shared" si="29"/>
        <v>-26383</v>
      </c>
      <c r="DH42" s="1131">
        <f>-(DH22+DH23+DH27)</f>
        <v>-29476</v>
      </c>
      <c r="DI42" s="1131">
        <f>-(DI22+DI23+DI27)</f>
        <v>-28629</v>
      </c>
      <c r="DJ42" s="1326">
        <f>-(DJ22+DJ23+DJ27)</f>
        <v>-29169</v>
      </c>
      <c r="DK42" s="1131">
        <f>-(DK22+DK23+DK27)</f>
        <v>-28516</v>
      </c>
      <c r="DL42" s="1131">
        <f>-(DL22+DL23+DL27)</f>
        <v>-27867</v>
      </c>
      <c r="DM42" s="1420">
        <f t="shared" ref="DM42" si="30">-(DM22+DM23+DM27)</f>
        <v>-28182</v>
      </c>
    </row>
    <row r="43" spans="1:118">
      <c r="A43" s="614" t="s">
        <v>335</v>
      </c>
      <c r="B43" s="1237"/>
      <c r="C43" s="1237"/>
      <c r="D43" s="1237"/>
      <c r="E43" s="1238"/>
      <c r="F43" s="1237"/>
      <c r="G43" s="1237"/>
      <c r="H43" s="1237"/>
      <c r="I43" s="1238"/>
      <c r="J43" s="1237"/>
      <c r="K43" s="1237"/>
      <c r="L43" s="1237"/>
      <c r="M43" s="1238"/>
      <c r="N43" s="1237"/>
      <c r="O43" s="1237"/>
      <c r="P43" s="1237"/>
      <c r="Q43" s="1238"/>
      <c r="R43" s="1237"/>
      <c r="S43" s="1237"/>
      <c r="T43" s="1237"/>
      <c r="U43" s="1238"/>
      <c r="V43" s="1237"/>
      <c r="W43" s="1237"/>
      <c r="X43" s="1237"/>
      <c r="Y43" s="1238"/>
      <c r="Z43" s="1237"/>
      <c r="AA43" s="1237"/>
      <c r="AB43" s="1237"/>
      <c r="AC43" s="1238"/>
      <c r="AD43" s="1237"/>
      <c r="AE43" s="1237"/>
      <c r="AF43" s="1237"/>
      <c r="AG43" s="1238"/>
      <c r="AH43" s="1237"/>
      <c r="AI43" s="1237"/>
      <c r="AJ43" s="1237"/>
      <c r="AK43" s="1238"/>
      <c r="AL43" s="1237"/>
      <c r="AM43" s="1237"/>
      <c r="AN43" s="1237"/>
      <c r="AO43" s="1238"/>
      <c r="AP43" s="1237"/>
      <c r="AQ43" s="1237"/>
      <c r="AR43" s="1237"/>
      <c r="AS43" s="1238"/>
      <c r="AT43" s="1237"/>
      <c r="AU43" s="1237"/>
      <c r="AV43" s="1237"/>
      <c r="AW43" s="1238"/>
      <c r="AX43" s="1237"/>
      <c r="AY43" s="1237"/>
      <c r="AZ43" s="1237"/>
      <c r="BA43" s="1238"/>
      <c r="BB43" s="1237"/>
      <c r="BC43" s="1237"/>
      <c r="BD43" s="1237"/>
      <c r="BE43" s="1238"/>
      <c r="BF43" s="1237"/>
      <c r="BG43" s="1237"/>
      <c r="BH43" s="1237"/>
      <c r="BI43" s="1238"/>
      <c r="BJ43" s="1131"/>
      <c r="BK43" s="1131"/>
      <c r="BL43" s="1131"/>
      <c r="BM43" s="1240"/>
      <c r="BN43" s="1239"/>
      <c r="BO43" s="1239"/>
      <c r="BP43" s="1239"/>
      <c r="BQ43" s="1240"/>
      <c r="BR43" s="1239"/>
      <c r="BS43" s="1239"/>
      <c r="BT43" s="1239"/>
      <c r="BU43" s="1240"/>
      <c r="BV43" s="1239"/>
      <c r="BW43" s="1239"/>
      <c r="BX43" s="1239"/>
      <c r="BY43" s="1240">
        <v>25</v>
      </c>
      <c r="BZ43" s="1131">
        <v>426</v>
      </c>
      <c r="CA43" s="1131">
        <v>-156</v>
      </c>
      <c r="CB43" s="1131">
        <v>260</v>
      </c>
      <c r="CC43" s="590">
        <v>1604</v>
      </c>
      <c r="CD43" s="1131">
        <v>1646</v>
      </c>
      <c r="CE43" s="1131">
        <v>1250</v>
      </c>
      <c r="CF43" s="1131">
        <v>1271</v>
      </c>
      <c r="CG43" s="590">
        <v>1134</v>
      </c>
      <c r="CH43" s="1131">
        <v>1214</v>
      </c>
      <c r="CI43" s="1131">
        <v>1040</v>
      </c>
      <c r="CJ43" s="1131">
        <v>555</v>
      </c>
      <c r="CK43" s="590">
        <v>184</v>
      </c>
      <c r="CL43" s="1131">
        <v>85</v>
      </c>
      <c r="CM43" s="1131">
        <v>327</v>
      </c>
      <c r="CN43" s="1131">
        <v>263</v>
      </c>
      <c r="CO43" s="590">
        <v>256</v>
      </c>
      <c r="CP43" s="1131">
        <v>274</v>
      </c>
      <c r="CQ43" s="1131">
        <v>249</v>
      </c>
      <c r="CR43" s="1131">
        <v>263</v>
      </c>
      <c r="CS43" s="590">
        <v>190</v>
      </c>
      <c r="CT43" s="1131">
        <v>186</v>
      </c>
      <c r="CU43" s="1131">
        <v>201</v>
      </c>
      <c r="CV43" s="1131">
        <v>183</v>
      </c>
      <c r="CW43" s="590">
        <v>172</v>
      </c>
      <c r="CX43" s="1131">
        <v>108</v>
      </c>
      <c r="CY43" s="1131">
        <v>62</v>
      </c>
      <c r="CZ43" s="1131">
        <v>35</v>
      </c>
      <c r="DA43" s="590">
        <v>15</v>
      </c>
      <c r="DB43" s="1131">
        <v>13</v>
      </c>
      <c r="DC43" s="1131">
        <v>17</v>
      </c>
      <c r="DD43" s="1131">
        <v>-7</v>
      </c>
      <c r="DE43" s="590">
        <v>-28</v>
      </c>
      <c r="DF43" s="1131">
        <v>-140</v>
      </c>
      <c r="DG43" s="1131">
        <v>-138</v>
      </c>
      <c r="DH43" s="1131">
        <v>-138</v>
      </c>
      <c r="DI43" s="1131">
        <v>-113</v>
      </c>
      <c r="DJ43" s="1326">
        <v>-105</v>
      </c>
      <c r="DK43" s="1131">
        <v>-93</v>
      </c>
      <c r="DL43" s="1131">
        <v>-89</v>
      </c>
      <c r="DM43" s="1422">
        <v>-75</v>
      </c>
    </row>
    <row r="44" spans="1:118">
      <c r="A44" s="614" t="s">
        <v>336</v>
      </c>
      <c r="B44" s="1237"/>
      <c r="C44" s="1237"/>
      <c r="D44" s="1237"/>
      <c r="E44" s="1238"/>
      <c r="F44" s="1237"/>
      <c r="G44" s="1237"/>
      <c r="H44" s="1237"/>
      <c r="I44" s="1238"/>
      <c r="J44" s="1237"/>
      <c r="K44" s="1237"/>
      <c r="L44" s="1237"/>
      <c r="M44" s="1238"/>
      <c r="N44" s="1237"/>
      <c r="O44" s="1237"/>
      <c r="P44" s="1237"/>
      <c r="Q44" s="1238"/>
      <c r="R44" s="1237"/>
      <c r="S44" s="1237"/>
      <c r="T44" s="1237"/>
      <c r="U44" s="1238"/>
      <c r="V44" s="1237"/>
      <c r="W44" s="1237"/>
      <c r="X44" s="1237"/>
      <c r="Y44" s="1238"/>
      <c r="Z44" s="1237"/>
      <c r="AA44" s="1237"/>
      <c r="AB44" s="1237"/>
      <c r="AC44" s="1238"/>
      <c r="AD44" s="1237"/>
      <c r="AE44" s="1237"/>
      <c r="AF44" s="1237"/>
      <c r="AG44" s="1238"/>
      <c r="AH44" s="1237"/>
      <c r="AI44" s="1237"/>
      <c r="AJ44" s="1237"/>
      <c r="AK44" s="1238"/>
      <c r="AL44" s="1237"/>
      <c r="AM44" s="1237"/>
      <c r="AN44" s="1237"/>
      <c r="AO44" s="1238"/>
      <c r="AP44" s="1237"/>
      <c r="AQ44" s="1237"/>
      <c r="AR44" s="1237"/>
      <c r="AS44" s="1238"/>
      <c r="AT44" s="1237"/>
      <c r="AU44" s="1237"/>
      <c r="AV44" s="1237"/>
      <c r="AW44" s="1238"/>
      <c r="AX44" s="1237"/>
      <c r="AY44" s="1237"/>
      <c r="AZ44" s="1237"/>
      <c r="BA44" s="1238"/>
      <c r="BB44" s="1237"/>
      <c r="BC44" s="1237"/>
      <c r="BD44" s="1237"/>
      <c r="BE44" s="1238"/>
      <c r="BF44" s="1237"/>
      <c r="BG44" s="1237"/>
      <c r="BH44" s="1237"/>
      <c r="BI44" s="1238"/>
      <c r="BJ44" s="1131">
        <f t="shared" ref="BJ44:DG44" si="31">+BJ13+BJ14</f>
        <v>4865</v>
      </c>
      <c r="BK44" s="1131">
        <f t="shared" si="31"/>
        <v>2408</v>
      </c>
      <c r="BL44" s="1131">
        <f t="shared" si="31"/>
        <v>2295</v>
      </c>
      <c r="BM44" s="1240">
        <f t="shared" si="31"/>
        <v>2713</v>
      </c>
      <c r="BN44" s="1239">
        <f t="shared" si="31"/>
        <v>7603</v>
      </c>
      <c r="BO44" s="1239">
        <f t="shared" si="31"/>
        <v>3572</v>
      </c>
      <c r="BP44" s="1239">
        <f t="shared" si="31"/>
        <v>3689</v>
      </c>
      <c r="BQ44" s="1240">
        <f t="shared" si="31"/>
        <v>4116</v>
      </c>
      <c r="BR44" s="1239">
        <f t="shared" si="31"/>
        <v>4435</v>
      </c>
      <c r="BS44" s="1239">
        <f t="shared" si="31"/>
        <v>3548</v>
      </c>
      <c r="BT44" s="1239">
        <f t="shared" si="31"/>
        <v>3213</v>
      </c>
      <c r="BU44" s="1240">
        <f t="shared" si="31"/>
        <v>21151</v>
      </c>
      <c r="BV44" s="1239">
        <f t="shared" si="31"/>
        <v>17083</v>
      </c>
      <c r="BW44" s="1239">
        <f t="shared" si="31"/>
        <v>4693</v>
      </c>
      <c r="BX44" s="1239">
        <f t="shared" si="31"/>
        <v>5151</v>
      </c>
      <c r="BY44" s="1240">
        <f t="shared" si="31"/>
        <v>4597</v>
      </c>
      <c r="BZ44" s="1131">
        <f t="shared" si="31"/>
        <v>5240</v>
      </c>
      <c r="CA44" s="1131">
        <f t="shared" si="31"/>
        <v>5139</v>
      </c>
      <c r="CB44" s="1131">
        <f t="shared" si="31"/>
        <v>4934</v>
      </c>
      <c r="CC44" s="590">
        <f t="shared" si="31"/>
        <v>7114</v>
      </c>
      <c r="CD44" s="1131">
        <f t="shared" si="31"/>
        <v>10116</v>
      </c>
      <c r="CE44" s="1131">
        <f t="shared" si="31"/>
        <v>8294</v>
      </c>
      <c r="CF44" s="1131">
        <f t="shared" si="31"/>
        <v>11603</v>
      </c>
      <c r="CG44" s="590">
        <f t="shared" si="31"/>
        <v>13695</v>
      </c>
      <c r="CH44" s="1131">
        <f t="shared" si="31"/>
        <v>13590</v>
      </c>
      <c r="CI44" s="1131">
        <f t="shared" si="31"/>
        <v>10762</v>
      </c>
      <c r="CJ44" s="1131">
        <f t="shared" si="31"/>
        <v>12942</v>
      </c>
      <c r="CK44" s="590">
        <f t="shared" si="31"/>
        <v>15998</v>
      </c>
      <c r="CL44" s="1131">
        <f t="shared" si="31"/>
        <v>15781</v>
      </c>
      <c r="CM44" s="1131">
        <f t="shared" si="31"/>
        <v>5914</v>
      </c>
      <c r="CN44" s="1131">
        <f t="shared" si="31"/>
        <v>8145</v>
      </c>
      <c r="CO44" s="590">
        <f t="shared" si="31"/>
        <v>7489</v>
      </c>
      <c r="CP44" s="1131">
        <f t="shared" si="31"/>
        <v>12735</v>
      </c>
      <c r="CQ44" s="1131">
        <f t="shared" si="31"/>
        <v>5468</v>
      </c>
      <c r="CR44" s="1131">
        <f t="shared" si="31"/>
        <v>10167</v>
      </c>
      <c r="CS44" s="590">
        <f t="shared" si="31"/>
        <v>13749</v>
      </c>
      <c r="CT44" s="1131">
        <f t="shared" si="31"/>
        <v>18591</v>
      </c>
      <c r="CU44" s="1131">
        <f t="shared" si="31"/>
        <v>15639</v>
      </c>
      <c r="CV44" s="1131">
        <f t="shared" si="31"/>
        <v>17702</v>
      </c>
      <c r="CW44" s="590">
        <f t="shared" si="31"/>
        <v>19330</v>
      </c>
      <c r="CX44" s="1131">
        <f t="shared" si="31"/>
        <v>11845</v>
      </c>
      <c r="CY44" s="1131">
        <f t="shared" si="31"/>
        <v>7307</v>
      </c>
      <c r="CZ44" s="1131">
        <f t="shared" si="31"/>
        <v>8270</v>
      </c>
      <c r="DA44" s="590">
        <f t="shared" si="31"/>
        <v>11554</v>
      </c>
      <c r="DB44" s="1131">
        <f t="shared" si="31"/>
        <v>12485</v>
      </c>
      <c r="DC44" s="1131">
        <f t="shared" si="31"/>
        <v>8211</v>
      </c>
      <c r="DD44" s="1131">
        <f t="shared" si="31"/>
        <v>9953</v>
      </c>
      <c r="DE44" s="590">
        <f t="shared" si="31"/>
        <v>10437</v>
      </c>
      <c r="DF44" s="1131">
        <f t="shared" si="31"/>
        <v>13129</v>
      </c>
      <c r="DG44" s="1131">
        <f t="shared" si="31"/>
        <v>11061</v>
      </c>
      <c r="DH44" s="1131">
        <f>+DH13+DH14</f>
        <v>12460</v>
      </c>
      <c r="DI44" s="1131">
        <f>+DI13+DI14</f>
        <v>13913</v>
      </c>
      <c r="DJ44" s="1326">
        <f>+DJ13+DJ14</f>
        <v>16836</v>
      </c>
      <c r="DK44" s="1131">
        <f>+DK13+DK14</f>
        <v>16304</v>
      </c>
      <c r="DL44" s="1131">
        <f>+DL13+DL14</f>
        <v>21502</v>
      </c>
      <c r="DM44" s="1420">
        <f t="shared" ref="DM44" si="32">+DM13+DM14</f>
        <v>25791</v>
      </c>
    </row>
    <row r="45" spans="1:118" s="17" customFormat="1">
      <c r="A45" s="620" t="s">
        <v>337</v>
      </c>
      <c r="B45" s="1241"/>
      <c r="C45" s="1241"/>
      <c r="D45" s="1241"/>
      <c r="E45" s="1242"/>
      <c r="F45" s="1241"/>
      <c r="G45" s="1241"/>
      <c r="H45" s="1241"/>
      <c r="I45" s="1242"/>
      <c r="J45" s="1241"/>
      <c r="K45" s="1241"/>
      <c r="L45" s="1241"/>
      <c r="M45" s="1242"/>
      <c r="N45" s="1241"/>
      <c r="O45" s="1241"/>
      <c r="P45" s="1241"/>
      <c r="Q45" s="1242"/>
      <c r="R45" s="1241"/>
      <c r="S45" s="1241"/>
      <c r="T45" s="1241"/>
      <c r="U45" s="1242"/>
      <c r="V45" s="1241"/>
      <c r="W45" s="1241"/>
      <c r="X45" s="1241"/>
      <c r="Y45" s="1242"/>
      <c r="Z45" s="1241"/>
      <c r="AA45" s="1241"/>
      <c r="AB45" s="1241"/>
      <c r="AC45" s="1242"/>
      <c r="AD45" s="1241"/>
      <c r="AE45" s="1241"/>
      <c r="AF45" s="1241"/>
      <c r="AG45" s="1242"/>
      <c r="AH45" s="1241"/>
      <c r="AI45" s="1241"/>
      <c r="AJ45" s="1241"/>
      <c r="AK45" s="1242"/>
      <c r="AL45" s="1241"/>
      <c r="AM45" s="1241"/>
      <c r="AN45" s="1241"/>
      <c r="AO45" s="1242"/>
      <c r="AP45" s="1241"/>
      <c r="AQ45" s="1241"/>
      <c r="AR45" s="1241"/>
      <c r="AS45" s="1242"/>
      <c r="AT45" s="1241"/>
      <c r="AU45" s="1241"/>
      <c r="AV45" s="1241"/>
      <c r="AW45" s="1242"/>
      <c r="AX45" s="1241"/>
      <c r="AY45" s="1241"/>
      <c r="AZ45" s="1241"/>
      <c r="BA45" s="1242"/>
      <c r="BB45" s="1241"/>
      <c r="BC45" s="1241"/>
      <c r="BD45" s="1241"/>
      <c r="BE45" s="1242"/>
      <c r="BF45" s="1241"/>
      <c r="BG45" s="1241"/>
      <c r="BH45" s="1241"/>
      <c r="BI45" s="1242"/>
      <c r="BJ45" s="1245">
        <f t="shared" ref="BJ45:DE45" si="33">BJ42+BJ43+BJ44</f>
        <v>-8247</v>
      </c>
      <c r="BK45" s="1245">
        <f t="shared" si="33"/>
        <v>-10574</v>
      </c>
      <c r="BL45" s="1245">
        <f t="shared" si="33"/>
        <v>-9485</v>
      </c>
      <c r="BM45" s="1244">
        <f t="shared" si="33"/>
        <v>-7028</v>
      </c>
      <c r="BN45" s="1243">
        <f t="shared" si="33"/>
        <v>-2928</v>
      </c>
      <c r="BO45" s="1243">
        <f t="shared" si="33"/>
        <v>-8912</v>
      </c>
      <c r="BP45" s="1243">
        <f t="shared" si="33"/>
        <v>-7614</v>
      </c>
      <c r="BQ45" s="1244">
        <f t="shared" si="33"/>
        <v>-7229</v>
      </c>
      <c r="BR45" s="1243">
        <f t="shared" si="33"/>
        <v>-5714</v>
      </c>
      <c r="BS45" s="1243">
        <f t="shared" si="33"/>
        <v>-7403</v>
      </c>
      <c r="BT45" s="1243">
        <f t="shared" si="33"/>
        <v>-7984</v>
      </c>
      <c r="BU45" s="1244">
        <f t="shared" si="33"/>
        <v>12364</v>
      </c>
      <c r="BV45" s="1243">
        <f t="shared" si="33"/>
        <v>12519</v>
      </c>
      <c r="BW45" s="1243">
        <f t="shared" si="33"/>
        <v>-21934</v>
      </c>
      <c r="BX45" s="1243">
        <f t="shared" si="33"/>
        <v>-20252</v>
      </c>
      <c r="BY45" s="1244">
        <f t="shared" si="33"/>
        <v>-19775</v>
      </c>
      <c r="BZ45" s="1245">
        <f t="shared" si="33"/>
        <v>-18106</v>
      </c>
      <c r="CA45" s="1245">
        <f t="shared" si="33"/>
        <v>-22054</v>
      </c>
      <c r="CB45" s="1245">
        <f t="shared" si="33"/>
        <v>-22500</v>
      </c>
      <c r="CC45" s="1246">
        <f t="shared" si="33"/>
        <v>-21686</v>
      </c>
      <c r="CD45" s="1245">
        <f t="shared" si="33"/>
        <v>-19057</v>
      </c>
      <c r="CE45" s="1245">
        <f t="shared" si="33"/>
        <v>-19880</v>
      </c>
      <c r="CF45" s="1245">
        <f t="shared" si="33"/>
        <v>-14624</v>
      </c>
      <c r="CG45" s="1246">
        <f t="shared" si="33"/>
        <v>-10906</v>
      </c>
      <c r="CH45" s="1245">
        <f t="shared" si="33"/>
        <v>-9808</v>
      </c>
      <c r="CI45" s="1245">
        <f t="shared" si="33"/>
        <v>-11363</v>
      </c>
      <c r="CJ45" s="1245">
        <f t="shared" si="33"/>
        <v>-8416</v>
      </c>
      <c r="CK45" s="1246">
        <f t="shared" si="33"/>
        <v>-5510</v>
      </c>
      <c r="CL45" s="1245">
        <f t="shared" si="33"/>
        <v>-5137</v>
      </c>
      <c r="CM45" s="1245">
        <f t="shared" si="33"/>
        <v>-15314</v>
      </c>
      <c r="CN45" s="1245">
        <f t="shared" si="33"/>
        <v>-14129</v>
      </c>
      <c r="CO45" s="1246">
        <f t="shared" si="33"/>
        <v>-14194</v>
      </c>
      <c r="CP45" s="1245">
        <f t="shared" si="33"/>
        <v>-13397</v>
      </c>
      <c r="CQ45" s="1245">
        <f t="shared" si="33"/>
        <v>-17994</v>
      </c>
      <c r="CR45" s="1245">
        <f t="shared" si="33"/>
        <v>-12464</v>
      </c>
      <c r="CS45" s="1246">
        <f t="shared" si="33"/>
        <v>-9262</v>
      </c>
      <c r="CT45" s="1245">
        <f t="shared" si="33"/>
        <v>-8273</v>
      </c>
      <c r="CU45" s="1245">
        <f t="shared" si="33"/>
        <v>-12560</v>
      </c>
      <c r="CV45" s="1245">
        <f t="shared" si="33"/>
        <v>-9639</v>
      </c>
      <c r="CW45" s="1246">
        <f t="shared" si="33"/>
        <v>-7504</v>
      </c>
      <c r="CX45" s="1245">
        <f t="shared" si="33"/>
        <v>-15510</v>
      </c>
      <c r="CY45" s="1245">
        <f t="shared" si="33"/>
        <v>-20424</v>
      </c>
      <c r="CZ45" s="1245">
        <f t="shared" si="33"/>
        <v>-19530</v>
      </c>
      <c r="DA45" s="1246">
        <f t="shared" si="33"/>
        <v>-15428</v>
      </c>
      <c r="DB45" s="1245">
        <f t="shared" si="33"/>
        <v>-14381</v>
      </c>
      <c r="DC45" s="1245">
        <f t="shared" si="33"/>
        <v>-20715</v>
      </c>
      <c r="DD45" s="1245">
        <f t="shared" si="33"/>
        <v>-15988</v>
      </c>
      <c r="DE45" s="1246">
        <f t="shared" si="33"/>
        <v>-14805</v>
      </c>
      <c r="DF45" s="1245">
        <f t="shared" ref="DF45:DL45" si="34">DF42+DF43+DF44</f>
        <v>-12655</v>
      </c>
      <c r="DG45" s="1245">
        <f t="shared" si="34"/>
        <v>-15460</v>
      </c>
      <c r="DH45" s="1245">
        <f t="shared" si="34"/>
        <v>-17154</v>
      </c>
      <c r="DI45" s="1245">
        <f t="shared" si="34"/>
        <v>-14829</v>
      </c>
      <c r="DJ45" s="1327">
        <f t="shared" si="34"/>
        <v>-12438</v>
      </c>
      <c r="DK45" s="1245">
        <f t="shared" si="34"/>
        <v>-12305</v>
      </c>
      <c r="DL45" s="1245">
        <f t="shared" si="34"/>
        <v>-6454</v>
      </c>
      <c r="DM45" s="1421">
        <f>DM42+DM43+DM44</f>
        <v>-2466</v>
      </c>
    </row>
    <row r="46" spans="1:118">
      <c r="A46" s="18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75"/>
      <c r="BK46" s="75"/>
      <c r="BL46" s="75"/>
      <c r="BM46" s="73"/>
      <c r="BN46" s="73"/>
      <c r="BO46" s="73"/>
      <c r="BP46" s="73"/>
      <c r="BQ46" s="73"/>
      <c r="BR46" s="73"/>
      <c r="BS46" s="73"/>
      <c r="BT46" s="73"/>
      <c r="BU46" s="73"/>
      <c r="BV46" s="73"/>
      <c r="BW46" s="73"/>
      <c r="BX46" s="73"/>
      <c r="BY46" s="73"/>
      <c r="BZ46" s="75"/>
      <c r="CA46" s="75"/>
      <c r="CB46" s="75"/>
      <c r="CC46" s="75"/>
      <c r="CD46" s="75"/>
      <c r="CE46" s="75"/>
      <c r="CF46" s="75"/>
      <c r="CG46" s="75"/>
      <c r="CH46" s="75"/>
      <c r="CI46" s="75"/>
      <c r="CJ46" s="75"/>
      <c r="CK46" s="75"/>
      <c r="CL46" s="75"/>
      <c r="CM46" s="75"/>
      <c r="CN46" s="75"/>
      <c r="CO46" s="75"/>
      <c r="CP46" s="1131"/>
      <c r="CQ46" s="1131"/>
      <c r="CR46" s="1131"/>
      <c r="CS46" s="1131"/>
      <c r="CT46" s="951"/>
      <c r="CU46" s="951"/>
      <c r="CV46" s="951"/>
      <c r="CW46" s="951"/>
      <c r="CX46" s="951"/>
      <c r="CY46" s="1131"/>
      <c r="CZ46" s="1131"/>
      <c r="DA46" s="1131"/>
      <c r="DB46" s="951"/>
      <c r="DC46" s="1131"/>
      <c r="DD46" s="1131"/>
      <c r="DE46" s="1131"/>
      <c r="DF46" s="951"/>
      <c r="DG46" s="1131"/>
      <c r="DH46" s="1131"/>
      <c r="DI46" s="1131"/>
      <c r="DJ46" s="1131"/>
      <c r="DM46" s="1131"/>
    </row>
    <row r="47" spans="1:118">
      <c r="A47" s="18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75"/>
      <c r="BK47" s="75"/>
      <c r="BL47" s="75"/>
      <c r="BM47" s="73"/>
      <c r="BN47" s="73"/>
      <c r="BO47" s="73"/>
      <c r="BP47" s="73"/>
      <c r="BQ47" s="73"/>
      <c r="BR47" s="73"/>
      <c r="BS47" s="73"/>
      <c r="BT47" s="73"/>
      <c r="BU47" s="73"/>
      <c r="BV47" s="73"/>
      <c r="BW47" s="73"/>
      <c r="BX47" s="73"/>
      <c r="BY47" s="73"/>
      <c r="BZ47" s="75"/>
      <c r="CA47" s="75"/>
      <c r="CB47" s="75"/>
      <c r="CC47" s="75"/>
      <c r="CD47" s="75"/>
      <c r="CE47" s="75"/>
      <c r="CF47" s="75"/>
      <c r="CG47" s="75"/>
      <c r="CH47" s="75"/>
      <c r="CI47" s="75"/>
      <c r="CJ47" s="75"/>
      <c r="CK47" s="75"/>
      <c r="CL47" s="75"/>
      <c r="CM47" s="75"/>
      <c r="CN47" s="75"/>
      <c r="CO47" s="75"/>
      <c r="CP47" s="1131"/>
      <c r="CQ47" s="1131"/>
      <c r="CR47" s="1131"/>
      <c r="CS47" s="1131"/>
      <c r="CT47" s="951"/>
      <c r="CU47" s="951"/>
      <c r="CV47" s="951"/>
      <c r="CW47" s="951"/>
      <c r="CX47" s="951"/>
      <c r="CY47" s="1131"/>
      <c r="CZ47" s="1131"/>
      <c r="DA47" s="1131"/>
      <c r="DB47" s="951"/>
      <c r="DC47" s="1131"/>
      <c r="DD47" s="1131"/>
      <c r="DE47" s="1131"/>
      <c r="DF47" s="951"/>
      <c r="DG47" s="1131"/>
      <c r="DH47" s="1126"/>
      <c r="DI47" s="1126"/>
      <c r="DJ47" s="1126"/>
      <c r="DM47" s="1126"/>
    </row>
    <row r="48" spans="1:118">
      <c r="A48" s="18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75"/>
      <c r="BK48" s="75"/>
      <c r="BL48" s="75"/>
      <c r="BM48" s="73"/>
      <c r="BN48" s="75"/>
      <c r="BO48" s="75"/>
      <c r="BP48" s="75"/>
      <c r="BQ48" s="73"/>
      <c r="BR48" s="75"/>
      <c r="BS48" s="75"/>
      <c r="BT48" s="75"/>
      <c r="BU48" s="73"/>
      <c r="BV48" s="75"/>
      <c r="BW48" s="75"/>
      <c r="BX48" s="75"/>
      <c r="BY48" s="73"/>
      <c r="BZ48" s="75"/>
      <c r="CA48" s="75"/>
      <c r="CB48" s="75"/>
      <c r="CC48" s="73"/>
      <c r="CD48" s="75"/>
      <c r="CE48" s="75"/>
      <c r="CF48" s="75"/>
      <c r="CG48" s="73"/>
      <c r="CH48" s="75"/>
      <c r="CI48" s="75"/>
      <c r="CJ48" s="75"/>
      <c r="CK48" s="73"/>
      <c r="CL48" s="75"/>
      <c r="CM48" s="75"/>
      <c r="CN48" s="75"/>
      <c r="CO48" s="73"/>
      <c r="CP48" s="75"/>
      <c r="CQ48" s="75"/>
      <c r="CR48" s="75"/>
      <c r="CS48" s="73"/>
      <c r="CT48" s="942"/>
      <c r="CU48" s="942"/>
      <c r="CV48" s="942"/>
      <c r="CW48" s="942"/>
      <c r="CX48" s="942"/>
      <c r="CY48" s="1126"/>
      <c r="CZ48" s="1126"/>
      <c r="DA48" s="942"/>
      <c r="DB48" s="942"/>
      <c r="DC48" s="1126"/>
      <c r="DD48" s="1126"/>
      <c r="DE48" s="1126"/>
      <c r="DF48" s="942"/>
      <c r="DG48" s="1126"/>
      <c r="DH48" s="1126"/>
      <c r="DI48" s="1126"/>
      <c r="DJ48" s="1126"/>
      <c r="DM48" s="1126"/>
    </row>
    <row r="49" spans="1:117">
      <c r="A49" s="366" t="s">
        <v>127</v>
      </c>
      <c r="B49" s="366">
        <v>1990</v>
      </c>
      <c r="C49" s="366"/>
      <c r="D49" s="366"/>
      <c r="E49" s="366"/>
      <c r="F49" s="366">
        <v>1991</v>
      </c>
      <c r="G49" s="366"/>
      <c r="H49" s="366"/>
      <c r="I49" s="366"/>
      <c r="J49" s="366">
        <v>1992</v>
      </c>
      <c r="K49" s="366"/>
      <c r="L49" s="366"/>
      <c r="M49" s="366"/>
      <c r="N49" s="366">
        <v>1993</v>
      </c>
      <c r="O49" s="366"/>
      <c r="P49" s="366"/>
      <c r="Q49" s="366"/>
      <c r="R49" s="366">
        <v>1994</v>
      </c>
      <c r="S49" s="366"/>
      <c r="T49" s="366"/>
      <c r="U49" s="366"/>
      <c r="V49" s="366">
        <v>1995</v>
      </c>
      <c r="W49" s="366"/>
      <c r="X49" s="366"/>
      <c r="Y49" s="366"/>
      <c r="Z49" s="366" t="s">
        <v>96</v>
      </c>
      <c r="AA49" s="366"/>
      <c r="AB49" s="366"/>
      <c r="AC49" s="366"/>
      <c r="AD49" s="366" t="s">
        <v>97</v>
      </c>
      <c r="AE49" s="366"/>
      <c r="AF49" s="366"/>
      <c r="AG49" s="366"/>
      <c r="AH49" s="366">
        <v>1998</v>
      </c>
      <c r="AI49" s="366"/>
      <c r="AJ49" s="366"/>
      <c r="AK49" s="366"/>
      <c r="AL49" s="366">
        <v>1999</v>
      </c>
      <c r="AM49" s="366"/>
      <c r="AN49" s="366"/>
      <c r="AO49" s="366"/>
      <c r="AP49" s="366">
        <v>2000</v>
      </c>
      <c r="AQ49" s="366"/>
      <c r="AR49" s="366"/>
      <c r="AS49" s="366"/>
      <c r="AT49" s="366">
        <v>2001</v>
      </c>
      <c r="AU49" s="366"/>
      <c r="AV49" s="366"/>
      <c r="AW49" s="366"/>
      <c r="AX49" s="366">
        <v>2002</v>
      </c>
      <c r="AY49" s="366"/>
      <c r="AZ49" s="366" t="s">
        <v>128</v>
      </c>
      <c r="BA49" s="366"/>
      <c r="BB49" s="366">
        <v>2003</v>
      </c>
      <c r="BC49" s="366"/>
      <c r="BD49" s="366"/>
      <c r="BE49" s="366"/>
      <c r="BF49" s="366">
        <v>2004</v>
      </c>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527"/>
      <c r="CT49" s="788"/>
      <c r="CU49" s="788"/>
      <c r="CV49" s="788"/>
      <c r="CW49" s="788"/>
      <c r="CX49" s="899"/>
      <c r="CY49" s="966"/>
      <c r="CZ49" s="1134"/>
      <c r="DA49" s="783"/>
      <c r="DB49" s="1083"/>
      <c r="DC49" s="1134"/>
      <c r="DD49" s="1134"/>
      <c r="DE49" s="1187"/>
      <c r="DF49" s="1083"/>
      <c r="DG49" s="1134"/>
      <c r="DH49" s="1134"/>
      <c r="DI49" s="1134"/>
      <c r="DJ49" s="1134"/>
      <c r="DK49" s="1134"/>
      <c r="DL49" s="1134"/>
      <c r="DM49" s="1237"/>
    </row>
    <row r="50" spans="1:117" hidden="1" outlineLevel="1">
      <c r="A50" s="1329" t="s">
        <v>30</v>
      </c>
      <c r="B50" s="1135" t="s">
        <v>31</v>
      </c>
      <c r="C50" s="1135" t="s">
        <v>32</v>
      </c>
      <c r="D50" s="1135" t="s">
        <v>33</v>
      </c>
      <c r="E50" s="836" t="s">
        <v>34</v>
      </c>
      <c r="F50" s="1135" t="s">
        <v>31</v>
      </c>
      <c r="G50" s="1135" t="s">
        <v>32</v>
      </c>
      <c r="H50" s="1135" t="s">
        <v>33</v>
      </c>
      <c r="I50" s="836" t="s">
        <v>34</v>
      </c>
      <c r="J50" s="1135" t="s">
        <v>31</v>
      </c>
      <c r="K50" s="1135" t="s">
        <v>32</v>
      </c>
      <c r="L50" s="1135" t="s">
        <v>33</v>
      </c>
      <c r="M50" s="836" t="s">
        <v>34</v>
      </c>
      <c r="N50" s="1135" t="s">
        <v>31</v>
      </c>
      <c r="O50" s="1135" t="s">
        <v>32</v>
      </c>
      <c r="P50" s="1135" t="s">
        <v>33</v>
      </c>
      <c r="Q50" s="836" t="s">
        <v>34</v>
      </c>
      <c r="R50" s="1135" t="s">
        <v>31</v>
      </c>
      <c r="S50" s="1135" t="s">
        <v>32</v>
      </c>
      <c r="T50" s="1135" t="s">
        <v>33</v>
      </c>
      <c r="U50" s="836" t="s">
        <v>34</v>
      </c>
      <c r="V50" s="1135" t="s">
        <v>31</v>
      </c>
      <c r="W50" s="1135" t="s">
        <v>32</v>
      </c>
      <c r="X50" s="1135" t="s">
        <v>33</v>
      </c>
      <c r="Y50" s="836" t="s">
        <v>34</v>
      </c>
      <c r="Z50" s="1135" t="s">
        <v>31</v>
      </c>
      <c r="AA50" s="1135" t="s">
        <v>32</v>
      </c>
      <c r="AB50" s="1135" t="s">
        <v>33</v>
      </c>
      <c r="AC50" s="836" t="s">
        <v>34</v>
      </c>
      <c r="AD50" s="1135" t="s">
        <v>31</v>
      </c>
      <c r="AE50" s="1135" t="s">
        <v>32</v>
      </c>
      <c r="AF50" s="1135" t="s">
        <v>33</v>
      </c>
      <c r="AG50" s="836" t="s">
        <v>34</v>
      </c>
      <c r="AH50" s="1135" t="s">
        <v>31</v>
      </c>
      <c r="AI50" s="1135" t="s">
        <v>32</v>
      </c>
      <c r="AJ50" s="1135" t="s">
        <v>33</v>
      </c>
      <c r="AK50" s="836" t="s">
        <v>34</v>
      </c>
      <c r="AL50" s="1135" t="s">
        <v>31</v>
      </c>
      <c r="AM50" s="1135" t="s">
        <v>32</v>
      </c>
      <c r="AN50" s="1135" t="s">
        <v>33</v>
      </c>
      <c r="AO50" s="836" t="s">
        <v>34</v>
      </c>
      <c r="AP50" s="1135" t="s">
        <v>31</v>
      </c>
      <c r="AQ50" s="1135" t="s">
        <v>32</v>
      </c>
      <c r="AR50" s="1135" t="s">
        <v>33</v>
      </c>
      <c r="AS50" s="836" t="s">
        <v>34</v>
      </c>
      <c r="AT50" s="1135" t="s">
        <v>31</v>
      </c>
      <c r="AU50" s="1135" t="s">
        <v>32</v>
      </c>
      <c r="AV50" s="1135" t="s">
        <v>33</v>
      </c>
      <c r="AW50" s="836" t="s">
        <v>34</v>
      </c>
      <c r="AX50" s="1135" t="s">
        <v>31</v>
      </c>
      <c r="AY50" s="1135" t="s">
        <v>32</v>
      </c>
      <c r="AZ50" s="1135" t="s">
        <v>33</v>
      </c>
      <c r="BA50" s="836" t="s">
        <v>34</v>
      </c>
      <c r="BB50" s="1135" t="s">
        <v>31</v>
      </c>
      <c r="BC50" s="1135" t="s">
        <v>32</v>
      </c>
      <c r="BD50" s="1135" t="s">
        <v>33</v>
      </c>
      <c r="BE50" s="836" t="s">
        <v>34</v>
      </c>
      <c r="BF50" s="1135" t="s">
        <v>31</v>
      </c>
      <c r="BG50" s="1135" t="s">
        <v>32</v>
      </c>
      <c r="BH50" s="1135" t="s">
        <v>33</v>
      </c>
      <c r="BI50" s="836" t="s">
        <v>34</v>
      </c>
      <c r="BJ50" s="1330"/>
      <c r="BK50" s="1330"/>
      <c r="BL50" s="1330"/>
      <c r="BM50" s="1331"/>
      <c r="BN50" s="1330"/>
      <c r="BO50" s="1330"/>
      <c r="BP50" s="1330"/>
      <c r="BQ50" s="1331"/>
      <c r="BR50" s="1330"/>
      <c r="BS50" s="1330"/>
      <c r="BT50" s="1330"/>
      <c r="BU50" s="1331"/>
      <c r="BV50" s="1330"/>
      <c r="BW50" s="1330"/>
      <c r="BX50" s="1330"/>
      <c r="BY50" s="1331"/>
      <c r="BZ50" s="1330"/>
      <c r="CA50" s="1330"/>
      <c r="CB50" s="1330"/>
      <c r="CC50" s="1331"/>
      <c r="CD50" s="1330"/>
      <c r="CE50" s="1330"/>
      <c r="CF50" s="1330"/>
      <c r="CG50" s="1331"/>
      <c r="CH50" s="1330"/>
      <c r="CI50" s="1330"/>
      <c r="CJ50" s="1330"/>
      <c r="CK50" s="1331"/>
      <c r="CL50" s="1330"/>
      <c r="CM50" s="1330"/>
      <c r="CN50" s="1330"/>
      <c r="CO50" s="1331"/>
      <c r="CP50" s="1330"/>
      <c r="CQ50" s="1330"/>
      <c r="CR50" s="1330"/>
      <c r="CS50" s="1331"/>
      <c r="CT50" s="1330"/>
      <c r="CU50" s="1330"/>
      <c r="CV50" s="1330"/>
      <c r="CW50" s="1331"/>
      <c r="CX50" s="1330"/>
      <c r="CY50" s="967"/>
      <c r="CZ50" s="494"/>
      <c r="DA50" s="1331"/>
      <c r="DB50" s="1330"/>
      <c r="DC50" s="967"/>
      <c r="DD50" s="967"/>
      <c r="DE50" s="1188"/>
      <c r="DF50" s="1330"/>
      <c r="DG50" s="967"/>
      <c r="DH50" s="967"/>
      <c r="DI50" s="967"/>
      <c r="DJ50" s="967"/>
      <c r="DM50" s="830"/>
    </row>
    <row r="51" spans="1:117" s="17" customFormat="1" hidden="1" outlineLevel="1">
      <c r="A51" s="76" t="s">
        <v>129</v>
      </c>
      <c r="B51" s="77"/>
      <c r="C51" s="77"/>
      <c r="D51" s="77"/>
      <c r="E51" s="78"/>
      <c r="F51" s="77"/>
      <c r="G51" s="77"/>
      <c r="H51" s="77"/>
      <c r="I51" s="78"/>
      <c r="J51" s="77"/>
      <c r="K51" s="77"/>
      <c r="L51" s="77"/>
      <c r="M51" s="79"/>
      <c r="N51" s="80"/>
      <c r="O51" s="80"/>
      <c r="P51" s="80"/>
      <c r="Q51" s="79"/>
      <c r="R51" s="80"/>
      <c r="S51" s="80"/>
      <c r="T51" s="80"/>
      <c r="U51" s="79"/>
      <c r="V51" s="80"/>
      <c r="W51" s="80"/>
      <c r="X51" s="80"/>
      <c r="Y51" s="79">
        <v>3746</v>
      </c>
      <c r="Z51" s="77">
        <v>3778</v>
      </c>
      <c r="AA51" s="77">
        <v>3716</v>
      </c>
      <c r="AB51" s="80">
        <v>3668</v>
      </c>
      <c r="AC51" s="78">
        <v>3781</v>
      </c>
      <c r="AD51" s="80">
        <v>4087</v>
      </c>
      <c r="AE51" s="80">
        <v>4245</v>
      </c>
      <c r="AF51" s="80">
        <v>10470</v>
      </c>
      <c r="AG51" s="79">
        <v>11051</v>
      </c>
      <c r="AH51" s="81">
        <v>11098</v>
      </c>
      <c r="AI51" s="81">
        <v>11032</v>
      </c>
      <c r="AJ51" s="81">
        <v>11067</v>
      </c>
      <c r="AK51" s="82">
        <v>11311</v>
      </c>
      <c r="AL51" s="189">
        <v>11492</v>
      </c>
      <c r="AM51" s="83">
        <v>11617</v>
      </c>
      <c r="AN51" s="83">
        <v>17635</v>
      </c>
      <c r="AO51" s="84">
        <v>18851</v>
      </c>
      <c r="AP51" s="83">
        <v>19060</v>
      </c>
      <c r="AQ51" s="83">
        <v>19277</v>
      </c>
      <c r="AR51" s="83">
        <v>21124</v>
      </c>
      <c r="AS51" s="84">
        <v>20792</v>
      </c>
      <c r="AT51" s="83">
        <v>22516</v>
      </c>
      <c r="AU51" s="83">
        <v>23354</v>
      </c>
      <c r="AV51" s="83">
        <v>22835</v>
      </c>
      <c r="AW51" s="84">
        <v>22600</v>
      </c>
      <c r="AX51" s="83">
        <v>21909</v>
      </c>
      <c r="AY51" s="83">
        <v>19951</v>
      </c>
      <c r="AZ51" s="83">
        <v>13614</v>
      </c>
      <c r="BA51" s="84">
        <v>12956</v>
      </c>
      <c r="BB51" s="83">
        <v>12598</v>
      </c>
      <c r="BC51" s="83">
        <v>12241</v>
      </c>
      <c r="BD51" s="83">
        <v>11751</v>
      </c>
      <c r="BE51" s="84">
        <v>11276</v>
      </c>
      <c r="BF51" s="83">
        <v>11655</v>
      </c>
      <c r="BG51" s="83">
        <v>11988</v>
      </c>
      <c r="BH51" s="83">
        <v>12080</v>
      </c>
      <c r="BI51" s="84">
        <v>10984</v>
      </c>
      <c r="BJ51" s="75"/>
      <c r="BK51" s="75"/>
      <c r="BL51" s="75"/>
      <c r="BM51" s="74"/>
      <c r="BN51" s="75"/>
      <c r="BO51" s="75"/>
      <c r="BP51" s="75"/>
      <c r="BQ51" s="74"/>
      <c r="BR51" s="75"/>
      <c r="BS51" s="75"/>
      <c r="BT51" s="75"/>
      <c r="BU51" s="74"/>
      <c r="BV51" s="75"/>
      <c r="BW51" s="75"/>
      <c r="BX51" s="75"/>
      <c r="BY51" s="74"/>
      <c r="BZ51" s="75"/>
      <c r="CA51" s="75"/>
      <c r="CB51" s="75"/>
      <c r="CC51" s="74"/>
      <c r="CD51" s="75"/>
      <c r="CE51" s="75"/>
      <c r="CF51" s="75"/>
      <c r="CG51" s="74"/>
      <c r="CH51" s="75"/>
      <c r="CI51" s="75"/>
      <c r="CJ51" s="75"/>
      <c r="CK51" s="74"/>
      <c r="CL51" s="75"/>
      <c r="CM51" s="75"/>
      <c r="CN51" s="75"/>
      <c r="CO51" s="74"/>
      <c r="CP51" s="75"/>
      <c r="CQ51" s="75"/>
      <c r="CR51" s="75"/>
      <c r="CS51" s="74"/>
      <c r="CT51" s="75"/>
      <c r="CU51" s="75"/>
      <c r="CV51" s="75"/>
      <c r="CW51" s="74"/>
      <c r="CX51" s="75"/>
      <c r="CY51" s="963"/>
      <c r="DA51" s="74"/>
      <c r="DB51" s="75"/>
      <c r="DC51" s="963"/>
      <c r="DD51" s="963"/>
      <c r="DE51" s="1189"/>
      <c r="DF51" s="75"/>
      <c r="DG51" s="963"/>
      <c r="DH51" s="963"/>
      <c r="DI51" s="963"/>
      <c r="DJ51" s="963"/>
      <c r="DM51" s="963"/>
    </row>
    <row r="52" spans="1:117" hidden="1" outlineLevel="1">
      <c r="A52" s="76" t="s">
        <v>101</v>
      </c>
      <c r="B52" s="77"/>
      <c r="C52" s="77"/>
      <c r="D52" s="77"/>
      <c r="E52" s="78"/>
      <c r="F52" s="77"/>
      <c r="G52" s="77"/>
      <c r="H52" s="77"/>
      <c r="I52" s="78"/>
      <c r="J52" s="77"/>
      <c r="K52" s="77"/>
      <c r="L52" s="77"/>
      <c r="M52" s="79"/>
      <c r="N52" s="80"/>
      <c r="O52" s="80"/>
      <c r="P52" s="80"/>
      <c r="Q52" s="79"/>
      <c r="R52" s="80"/>
      <c r="S52" s="80"/>
      <c r="T52" s="80"/>
      <c r="U52" s="79"/>
      <c r="V52" s="80"/>
      <c r="W52" s="80"/>
      <c r="X52" s="80"/>
      <c r="Y52" s="79"/>
      <c r="Z52" s="77">
        <v>488</v>
      </c>
      <c r="AA52" s="77">
        <v>526</v>
      </c>
      <c r="AB52" s="80">
        <v>553</v>
      </c>
      <c r="AC52" s="78">
        <v>588</v>
      </c>
      <c r="AD52" s="80">
        <v>636</v>
      </c>
      <c r="AE52" s="80">
        <v>652</v>
      </c>
      <c r="AF52" s="80">
        <v>3394</v>
      </c>
      <c r="AG52" s="79">
        <v>4236</v>
      </c>
      <c r="AH52" s="81">
        <v>4303</v>
      </c>
      <c r="AI52" s="81">
        <v>4419</v>
      </c>
      <c r="AJ52" s="81">
        <v>4728</v>
      </c>
      <c r="AK52" s="82">
        <v>5038</v>
      </c>
      <c r="AL52" s="189">
        <v>5199</v>
      </c>
      <c r="AM52" s="83">
        <v>5322</v>
      </c>
      <c r="AN52" s="83">
        <v>12034</v>
      </c>
      <c r="AO52" s="84">
        <v>11699</v>
      </c>
      <c r="AP52" s="83">
        <v>11703</v>
      </c>
      <c r="AQ52" s="83">
        <v>13664</v>
      </c>
      <c r="AR52" s="83">
        <v>15975</v>
      </c>
      <c r="AS52" s="84">
        <v>15225</v>
      </c>
      <c r="AT52" s="83">
        <v>16044</v>
      </c>
      <c r="AU52" s="83">
        <v>16594</v>
      </c>
      <c r="AV52" s="83">
        <v>15719</v>
      </c>
      <c r="AW52" s="84">
        <v>14935</v>
      </c>
      <c r="AX52" s="83">
        <v>14770</v>
      </c>
      <c r="AY52" s="83">
        <v>12634</v>
      </c>
      <c r="AZ52" s="83">
        <v>12320</v>
      </c>
      <c r="BA52" s="84">
        <v>11294</v>
      </c>
      <c r="BB52" s="83">
        <v>10616</v>
      </c>
      <c r="BC52" s="83">
        <v>10317</v>
      </c>
      <c r="BD52" s="83">
        <v>9966</v>
      </c>
      <c r="BE52" s="84">
        <v>9127</v>
      </c>
      <c r="BF52" s="83">
        <v>9429</v>
      </c>
      <c r="BG52" s="83">
        <v>10161</v>
      </c>
      <c r="BH52" s="83">
        <v>10430</v>
      </c>
      <c r="BI52" s="84">
        <v>9162</v>
      </c>
      <c r="BJ52" s="75"/>
      <c r="BK52" s="75"/>
      <c r="BL52" s="75"/>
      <c r="BM52" s="74"/>
      <c r="BN52" s="75"/>
      <c r="BO52" s="75"/>
      <c r="BP52" s="75"/>
      <c r="BQ52" s="74"/>
      <c r="BR52" s="75"/>
      <c r="BS52" s="75"/>
      <c r="BT52" s="75"/>
      <c r="BU52" s="74"/>
      <c r="BV52" s="75"/>
      <c r="BW52" s="75"/>
      <c r="BX52" s="75"/>
      <c r="BY52" s="74"/>
      <c r="BZ52" s="75"/>
      <c r="CA52" s="75"/>
      <c r="CB52" s="75"/>
      <c r="CC52" s="74"/>
      <c r="CD52" s="75"/>
      <c r="CE52" s="75"/>
      <c r="CF52" s="75"/>
      <c r="CG52" s="74"/>
      <c r="CH52" s="75"/>
      <c r="CI52" s="75"/>
      <c r="CJ52" s="75"/>
      <c r="CK52" s="74"/>
      <c r="CL52" s="75"/>
      <c r="CM52" s="75"/>
      <c r="CN52" s="75"/>
      <c r="CO52" s="74"/>
      <c r="CP52" s="75"/>
      <c r="CQ52" s="75"/>
      <c r="CR52" s="75"/>
      <c r="CS52" s="74"/>
      <c r="CT52" s="75"/>
      <c r="CU52" s="75"/>
      <c r="CV52" s="75"/>
      <c r="CW52" s="74"/>
      <c r="CX52" s="75"/>
      <c r="CY52" s="962"/>
      <c r="DA52" s="74"/>
      <c r="DB52" s="75"/>
      <c r="DC52" s="1126"/>
      <c r="DD52" s="1126"/>
      <c r="DE52" s="1186"/>
      <c r="DF52" s="75"/>
      <c r="DG52" s="1126"/>
      <c r="DH52" s="1126"/>
      <c r="DI52" s="1126"/>
      <c r="DJ52" s="1126"/>
      <c r="DM52" s="1126"/>
    </row>
    <row r="53" spans="1:117" hidden="1" outlineLevel="1">
      <c r="A53" s="86" t="s">
        <v>130</v>
      </c>
      <c r="B53" s="81">
        <v>3960</v>
      </c>
      <c r="C53" s="81">
        <v>4062</v>
      </c>
      <c r="D53" s="81">
        <v>4022</v>
      </c>
      <c r="E53" s="82">
        <v>4182</v>
      </c>
      <c r="F53" s="81">
        <v>4711</v>
      </c>
      <c r="G53" s="81">
        <v>4804</v>
      </c>
      <c r="H53" s="81">
        <v>4714</v>
      </c>
      <c r="I53" s="82">
        <v>4938</v>
      </c>
      <c r="J53" s="81">
        <v>5209</v>
      </c>
      <c r="K53" s="81">
        <v>5119</v>
      </c>
      <c r="L53" s="81">
        <v>4985</v>
      </c>
      <c r="M53" s="82">
        <v>5640</v>
      </c>
      <c r="N53" s="81">
        <v>5910</v>
      </c>
      <c r="O53" s="81">
        <v>5910</v>
      </c>
      <c r="P53" s="81">
        <v>6019</v>
      </c>
      <c r="Q53" s="82">
        <v>6165</v>
      </c>
      <c r="R53" s="81">
        <v>5978</v>
      </c>
      <c r="S53" s="81">
        <v>5973</v>
      </c>
      <c r="T53" s="81">
        <v>5756</v>
      </c>
      <c r="U53" s="82">
        <v>5697</v>
      </c>
      <c r="V53" s="81">
        <v>5952</v>
      </c>
      <c r="W53" s="81">
        <v>5891</v>
      </c>
      <c r="X53" s="81">
        <v>9493</v>
      </c>
      <c r="Y53" s="79">
        <v>5426</v>
      </c>
      <c r="Z53" s="80">
        <v>5670</v>
      </c>
      <c r="AA53" s="80">
        <v>5669</v>
      </c>
      <c r="AB53" s="80">
        <v>5727</v>
      </c>
      <c r="AC53" s="79">
        <v>5817</v>
      </c>
      <c r="AD53" s="80">
        <v>6090</v>
      </c>
      <c r="AE53" s="80">
        <v>6028</v>
      </c>
      <c r="AF53" s="81">
        <v>6355</v>
      </c>
      <c r="AG53" s="82">
        <v>5558</v>
      </c>
      <c r="AH53" s="83">
        <v>5479</v>
      </c>
      <c r="AI53" s="83">
        <v>5469</v>
      </c>
      <c r="AJ53" s="83">
        <v>5577</v>
      </c>
      <c r="AK53" s="84">
        <v>5659</v>
      </c>
      <c r="AL53" s="83">
        <v>5604</v>
      </c>
      <c r="AM53" s="83">
        <v>5571</v>
      </c>
      <c r="AN53" s="83">
        <v>6564</v>
      </c>
      <c r="AO53" s="84">
        <v>7003</v>
      </c>
      <c r="AP53" s="81">
        <v>6985</v>
      </c>
      <c r="AQ53" s="81">
        <v>6983</v>
      </c>
      <c r="AR53" s="81">
        <v>7301</v>
      </c>
      <c r="AS53" s="82">
        <v>7032</v>
      </c>
      <c r="AT53" s="83">
        <v>7601</v>
      </c>
      <c r="AU53" s="83">
        <v>7798</v>
      </c>
      <c r="AV53" s="83">
        <v>7760</v>
      </c>
      <c r="AW53" s="84">
        <v>7887</v>
      </c>
      <c r="AX53" s="83">
        <v>7461</v>
      </c>
      <c r="AY53" s="83">
        <v>7002</v>
      </c>
      <c r="AZ53" s="83">
        <v>6896</v>
      </c>
      <c r="BA53" s="84">
        <v>6726</v>
      </c>
      <c r="BB53" s="83">
        <v>6463</v>
      </c>
      <c r="BC53" s="83">
        <v>6245</v>
      </c>
      <c r="BD53" s="83">
        <v>6036</v>
      </c>
      <c r="BE53" s="84">
        <v>5741</v>
      </c>
      <c r="BF53" s="83">
        <v>6254</v>
      </c>
      <c r="BG53" s="83">
        <v>6368</v>
      </c>
      <c r="BH53" s="83">
        <v>6040</v>
      </c>
      <c r="BI53" s="84">
        <v>6204</v>
      </c>
      <c r="BJ53" s="75"/>
      <c r="BK53" s="75"/>
      <c r="BL53" s="75"/>
      <c r="BM53" s="74"/>
      <c r="BN53" s="75"/>
      <c r="BO53" s="75"/>
      <c r="BP53" s="75"/>
      <c r="BQ53" s="74"/>
      <c r="BR53" s="75"/>
      <c r="BS53" s="75"/>
      <c r="BT53" s="75"/>
      <c r="BU53" s="74"/>
      <c r="BV53" s="75"/>
      <c r="BW53" s="75"/>
      <c r="BX53" s="75"/>
      <c r="BY53" s="74"/>
      <c r="BZ53" s="75"/>
      <c r="CA53" s="75"/>
      <c r="CB53" s="75"/>
      <c r="CC53" s="74"/>
      <c r="CD53" s="75"/>
      <c r="CE53" s="75"/>
      <c r="CF53" s="75"/>
      <c r="CG53" s="74"/>
      <c r="CH53" s="75"/>
      <c r="CI53" s="75"/>
      <c r="CJ53" s="75"/>
      <c r="CK53" s="74"/>
      <c r="CL53" s="75"/>
      <c r="CM53" s="75"/>
      <c r="CN53" s="75"/>
      <c r="CO53" s="74"/>
      <c r="CP53" s="75"/>
      <c r="CQ53" s="75"/>
      <c r="CR53" s="75"/>
      <c r="CS53" s="74"/>
      <c r="CT53" s="75"/>
      <c r="CU53" s="75"/>
      <c r="CV53" s="75"/>
      <c r="CW53" s="74"/>
      <c r="CX53" s="75"/>
      <c r="CY53" s="962"/>
      <c r="DA53" s="74"/>
      <c r="DB53" s="75"/>
      <c r="DC53" s="1126"/>
      <c r="DD53" s="1126"/>
      <c r="DE53" s="1186"/>
      <c r="DF53" s="75"/>
      <c r="DG53" s="1126"/>
      <c r="DH53" s="1126"/>
      <c r="DI53" s="1126"/>
      <c r="DJ53" s="1126"/>
      <c r="DM53" s="1126"/>
    </row>
    <row r="54" spans="1:117" hidden="1" outlineLevel="1">
      <c r="A54" s="86" t="s">
        <v>106</v>
      </c>
      <c r="B54" s="80">
        <v>4506</v>
      </c>
      <c r="C54" s="80">
        <v>4512</v>
      </c>
      <c r="D54" s="80">
        <v>4364</v>
      </c>
      <c r="E54" s="79">
        <v>3964</v>
      </c>
      <c r="F54" s="80">
        <v>4107</v>
      </c>
      <c r="G54" s="80">
        <v>4084</v>
      </c>
      <c r="H54" s="80">
        <v>3903</v>
      </c>
      <c r="I54" s="79">
        <v>3520</v>
      </c>
      <c r="J54" s="80">
        <v>4198</v>
      </c>
      <c r="K54" s="80">
        <v>4059</v>
      </c>
      <c r="L54" s="80">
        <v>3896</v>
      </c>
      <c r="M54" s="79">
        <v>4425</v>
      </c>
      <c r="N54" s="80">
        <v>4711</v>
      </c>
      <c r="O54" s="80">
        <v>4607</v>
      </c>
      <c r="P54" s="80">
        <v>4798</v>
      </c>
      <c r="Q54" s="79">
        <v>4491</v>
      </c>
      <c r="R54" s="80">
        <v>4623</v>
      </c>
      <c r="S54" s="80">
        <v>4623</v>
      </c>
      <c r="T54" s="80">
        <v>4614</v>
      </c>
      <c r="U54" s="79">
        <v>4434</v>
      </c>
      <c r="V54" s="80">
        <v>5086</v>
      </c>
      <c r="W54" s="80">
        <v>5330</v>
      </c>
      <c r="X54" s="80">
        <v>5546</v>
      </c>
      <c r="Y54" s="79">
        <v>5100</v>
      </c>
      <c r="Z54" s="80">
        <v>4909</v>
      </c>
      <c r="AA54" s="80">
        <v>4716</v>
      </c>
      <c r="AB54" s="80">
        <v>4736</v>
      </c>
      <c r="AC54" s="79">
        <v>4473</v>
      </c>
      <c r="AD54" s="80">
        <v>5159</v>
      </c>
      <c r="AE54" s="80">
        <v>5251</v>
      </c>
      <c r="AF54" s="81">
        <v>5281</v>
      </c>
      <c r="AG54" s="82">
        <v>5231</v>
      </c>
      <c r="AH54" s="81">
        <v>5602</v>
      </c>
      <c r="AI54" s="81">
        <v>5460</v>
      </c>
      <c r="AJ54" s="81">
        <v>5607</v>
      </c>
      <c r="AK54" s="82">
        <v>5383</v>
      </c>
      <c r="AL54" s="190">
        <v>5527</v>
      </c>
      <c r="AM54" s="81">
        <v>5351</v>
      </c>
      <c r="AN54" s="81">
        <v>5500</v>
      </c>
      <c r="AO54" s="87">
        <v>5348</v>
      </c>
      <c r="AP54" s="81">
        <v>5592</v>
      </c>
      <c r="AQ54" s="81">
        <v>5625</v>
      </c>
      <c r="AR54" s="81">
        <v>6186</v>
      </c>
      <c r="AS54" s="82">
        <v>5881</v>
      </c>
      <c r="AT54" s="85">
        <v>6346</v>
      </c>
      <c r="AU54" s="85">
        <v>6658</v>
      </c>
      <c r="AV54" s="85">
        <v>6670</v>
      </c>
      <c r="AW54" s="87">
        <v>5987</v>
      </c>
      <c r="AX54" s="85">
        <v>6505</v>
      </c>
      <c r="AY54" s="85">
        <v>6249</v>
      </c>
      <c r="AZ54" s="85">
        <v>6211</v>
      </c>
      <c r="BA54" s="87">
        <v>5782</v>
      </c>
      <c r="BB54" s="85">
        <v>6300</v>
      </c>
      <c r="BC54" s="85">
        <v>6129</v>
      </c>
      <c r="BD54" s="85">
        <v>5692</v>
      </c>
      <c r="BE54" s="87">
        <v>5412</v>
      </c>
      <c r="BF54" s="85">
        <v>6143</v>
      </c>
      <c r="BG54" s="85">
        <v>6715</v>
      </c>
      <c r="BH54" s="85">
        <v>6842</v>
      </c>
      <c r="BI54" s="87">
        <v>6484</v>
      </c>
      <c r="BJ54" s="75"/>
      <c r="BK54" s="75"/>
      <c r="BL54" s="75"/>
      <c r="BM54" s="74"/>
      <c r="BN54" s="75"/>
      <c r="BO54" s="75"/>
      <c r="BP54" s="75"/>
      <c r="BQ54" s="74"/>
      <c r="BR54" s="75"/>
      <c r="BS54" s="75"/>
      <c r="BT54" s="75"/>
      <c r="BU54" s="74"/>
      <c r="BV54" s="75"/>
      <c r="BW54" s="75"/>
      <c r="BX54" s="75"/>
      <c r="BY54" s="74"/>
      <c r="BZ54" s="75"/>
      <c r="CA54" s="75"/>
      <c r="CB54" s="75"/>
      <c r="CC54" s="74"/>
      <c r="CD54" s="75"/>
      <c r="CE54" s="75"/>
      <c r="CF54" s="75"/>
      <c r="CG54" s="74"/>
      <c r="CH54" s="75"/>
      <c r="CI54" s="75"/>
      <c r="CJ54" s="75"/>
      <c r="CK54" s="74"/>
      <c r="CL54" s="75"/>
      <c r="CM54" s="75"/>
      <c r="CN54" s="75"/>
      <c r="CO54" s="74"/>
      <c r="CP54" s="75"/>
      <c r="CQ54" s="75"/>
      <c r="CR54" s="75"/>
      <c r="CS54" s="74"/>
      <c r="CT54" s="75"/>
      <c r="CU54" s="75"/>
      <c r="CV54" s="75"/>
      <c r="CW54" s="74"/>
      <c r="CX54" s="75"/>
      <c r="CY54" s="962"/>
      <c r="DA54" s="74"/>
      <c r="DB54" s="75"/>
      <c r="DC54" s="1126"/>
      <c r="DD54" s="1126"/>
      <c r="DE54" s="1186"/>
      <c r="DF54" s="75"/>
      <c r="DG54" s="1126"/>
      <c r="DH54" s="1126"/>
      <c r="DI54" s="1126"/>
      <c r="DJ54" s="1126"/>
      <c r="DM54" s="1126"/>
    </row>
    <row r="55" spans="1:117" hidden="1" outlineLevel="1">
      <c r="A55" s="86" t="s">
        <v>131</v>
      </c>
      <c r="B55" s="80">
        <v>4074</v>
      </c>
      <c r="C55" s="80">
        <v>4187</v>
      </c>
      <c r="D55" s="80">
        <v>3945</v>
      </c>
      <c r="E55" s="79">
        <v>3896</v>
      </c>
      <c r="F55" s="80">
        <v>3722</v>
      </c>
      <c r="G55" s="80">
        <v>4064</v>
      </c>
      <c r="H55" s="80">
        <v>3554</v>
      </c>
      <c r="I55" s="79">
        <v>3677</v>
      </c>
      <c r="J55" s="80">
        <v>3985</v>
      </c>
      <c r="K55" s="80">
        <v>4081</v>
      </c>
      <c r="L55" s="80">
        <v>3832</v>
      </c>
      <c r="M55" s="79">
        <v>4216</v>
      </c>
      <c r="N55" s="80">
        <v>4508</v>
      </c>
      <c r="O55" s="80">
        <v>4731</v>
      </c>
      <c r="P55" s="80">
        <v>4675</v>
      </c>
      <c r="Q55" s="79">
        <v>5043</v>
      </c>
      <c r="R55" s="80">
        <v>4959</v>
      </c>
      <c r="S55" s="80">
        <v>5154</v>
      </c>
      <c r="T55" s="80">
        <v>4936</v>
      </c>
      <c r="U55" s="79">
        <v>5103</v>
      </c>
      <c r="V55" s="80">
        <v>5501</v>
      </c>
      <c r="W55" s="80">
        <v>5554</v>
      </c>
      <c r="X55" s="80">
        <v>5870</v>
      </c>
      <c r="Y55" s="79">
        <v>6021</v>
      </c>
      <c r="Z55" s="80">
        <v>5944</v>
      </c>
      <c r="AA55" s="80">
        <v>6281</v>
      </c>
      <c r="AB55" s="80">
        <v>5902</v>
      </c>
      <c r="AC55" s="79">
        <v>6031</v>
      </c>
      <c r="AD55" s="80">
        <v>5984</v>
      </c>
      <c r="AE55" s="80">
        <v>6394</v>
      </c>
      <c r="AF55" s="81">
        <v>6552</v>
      </c>
      <c r="AG55" s="82">
        <v>7101</v>
      </c>
      <c r="AH55" s="81">
        <v>7272</v>
      </c>
      <c r="AI55" s="81">
        <v>7640</v>
      </c>
      <c r="AJ55" s="81">
        <v>7576</v>
      </c>
      <c r="AK55" s="82">
        <v>7657</v>
      </c>
      <c r="AL55" s="190">
        <v>7670</v>
      </c>
      <c r="AM55" s="85">
        <v>7903</v>
      </c>
      <c r="AN55" s="85">
        <v>9122</v>
      </c>
      <c r="AO55" s="87">
        <v>9463</v>
      </c>
      <c r="AP55" s="81">
        <v>9502</v>
      </c>
      <c r="AQ55" s="81">
        <v>10393</v>
      </c>
      <c r="AR55" s="81">
        <v>11419</v>
      </c>
      <c r="AS55" s="82">
        <v>11521</v>
      </c>
      <c r="AT55" s="85">
        <v>11844</v>
      </c>
      <c r="AU55" s="85">
        <v>12352</v>
      </c>
      <c r="AV55" s="85">
        <v>12228</v>
      </c>
      <c r="AW55" s="87">
        <v>11605</v>
      </c>
      <c r="AX55" s="85">
        <v>11094</v>
      </c>
      <c r="AY55" s="85">
        <v>11105</v>
      </c>
      <c r="AZ55" s="85">
        <v>10548</v>
      </c>
      <c r="BA55" s="87">
        <v>10554</v>
      </c>
      <c r="BB55" s="85">
        <v>10225</v>
      </c>
      <c r="BC55" s="85">
        <v>10222</v>
      </c>
      <c r="BD55" s="85">
        <v>10263</v>
      </c>
      <c r="BE55" s="87">
        <v>10128</v>
      </c>
      <c r="BF55" s="85">
        <v>10436</v>
      </c>
      <c r="BG55" s="85">
        <v>11516</v>
      </c>
      <c r="BH55" s="85">
        <v>11654</v>
      </c>
      <c r="BI55" s="87">
        <v>11462</v>
      </c>
      <c r="BJ55" s="75"/>
      <c r="BK55" s="75"/>
      <c r="BL55" s="75"/>
      <c r="BM55" s="74"/>
      <c r="BN55" s="75"/>
      <c r="BO55" s="75"/>
      <c r="BP55" s="75"/>
      <c r="BQ55" s="74"/>
      <c r="BR55" s="75"/>
      <c r="BS55" s="75"/>
      <c r="BT55" s="75"/>
      <c r="BU55" s="74"/>
      <c r="BV55" s="75"/>
      <c r="BW55" s="75"/>
      <c r="BX55" s="75"/>
      <c r="BY55" s="74"/>
      <c r="BZ55" s="75"/>
      <c r="CA55" s="75"/>
      <c r="CB55" s="75"/>
      <c r="CC55" s="74"/>
      <c r="CD55" s="75"/>
      <c r="CE55" s="75"/>
      <c r="CF55" s="75"/>
      <c r="CG55" s="74"/>
      <c r="CH55" s="75"/>
      <c r="CI55" s="75"/>
      <c r="CJ55" s="75"/>
      <c r="CK55" s="74"/>
      <c r="CL55" s="75"/>
      <c r="CM55" s="75"/>
      <c r="CN55" s="75"/>
      <c r="CO55" s="74"/>
      <c r="CP55" s="75"/>
      <c r="CQ55" s="75"/>
      <c r="CR55" s="75"/>
      <c r="CS55" s="74"/>
      <c r="CT55" s="75"/>
      <c r="CU55" s="75"/>
      <c r="CV55" s="75"/>
      <c r="CW55" s="74"/>
      <c r="CX55" s="75"/>
      <c r="CY55" s="962"/>
      <c r="DA55" s="74"/>
      <c r="DB55" s="75"/>
      <c r="DC55" s="1126"/>
      <c r="DD55" s="1126"/>
      <c r="DE55" s="1186"/>
      <c r="DF55" s="75"/>
      <c r="DG55" s="1126"/>
      <c r="DH55" s="1126"/>
      <c r="DI55" s="1126"/>
      <c r="DJ55" s="1126"/>
      <c r="DM55" s="1126"/>
    </row>
    <row r="56" spans="1:117" hidden="1" outlineLevel="1">
      <c r="A56" s="194" t="s">
        <v>132</v>
      </c>
      <c r="B56" s="195">
        <v>1836</v>
      </c>
      <c r="C56" s="195">
        <v>2333</v>
      </c>
      <c r="D56" s="195">
        <v>2566</v>
      </c>
      <c r="E56" s="207">
        <v>1921</v>
      </c>
      <c r="F56" s="195">
        <v>1955</v>
      </c>
      <c r="G56" s="195">
        <v>1917</v>
      </c>
      <c r="H56" s="195">
        <v>2041</v>
      </c>
      <c r="I56" s="207">
        <v>2106</v>
      </c>
      <c r="J56" s="195">
        <v>2187</v>
      </c>
      <c r="K56" s="195">
        <v>1650</v>
      </c>
      <c r="L56" s="195">
        <v>2092</v>
      </c>
      <c r="M56" s="207">
        <v>1938</v>
      </c>
      <c r="N56" s="195">
        <v>2580</v>
      </c>
      <c r="O56" s="195">
        <v>2892</v>
      </c>
      <c r="P56" s="195">
        <v>2590</v>
      </c>
      <c r="Q56" s="207">
        <v>2123</v>
      </c>
      <c r="R56" s="195">
        <v>2455</v>
      </c>
      <c r="S56" s="195">
        <v>2370</v>
      </c>
      <c r="T56" s="195">
        <v>3226</v>
      </c>
      <c r="U56" s="207">
        <v>2964</v>
      </c>
      <c r="V56" s="195">
        <v>3306</v>
      </c>
      <c r="W56" s="195">
        <v>4317</v>
      </c>
      <c r="X56" s="195">
        <v>1745</v>
      </c>
      <c r="Y56" s="207">
        <v>1886</v>
      </c>
      <c r="Z56" s="195">
        <v>2300</v>
      </c>
      <c r="AA56" s="195">
        <v>1913</v>
      </c>
      <c r="AB56" s="195">
        <v>2394</v>
      </c>
      <c r="AC56" s="207">
        <v>2485</v>
      </c>
      <c r="AD56" s="195">
        <v>3037</v>
      </c>
      <c r="AE56" s="195">
        <v>2759</v>
      </c>
      <c r="AF56" s="196">
        <v>1982</v>
      </c>
      <c r="AG56" s="209">
        <v>1613</v>
      </c>
      <c r="AH56" s="196">
        <v>1781</v>
      </c>
      <c r="AI56" s="196">
        <v>1915</v>
      </c>
      <c r="AJ56" s="196">
        <v>1653</v>
      </c>
      <c r="AK56" s="209">
        <v>2118</v>
      </c>
      <c r="AL56" s="197">
        <v>1678</v>
      </c>
      <c r="AM56" s="198">
        <v>1463</v>
      </c>
      <c r="AN56" s="198">
        <v>1117</v>
      </c>
      <c r="AO56" s="210">
        <v>1286</v>
      </c>
      <c r="AP56" s="196">
        <v>857</v>
      </c>
      <c r="AQ56" s="196">
        <v>1001</v>
      </c>
      <c r="AR56" s="196">
        <v>1121</v>
      </c>
      <c r="AS56" s="209">
        <v>1237</v>
      </c>
      <c r="AT56" s="198">
        <v>1319</v>
      </c>
      <c r="AU56" s="198">
        <v>2470</v>
      </c>
      <c r="AV56" s="198">
        <v>1658</v>
      </c>
      <c r="AW56" s="210">
        <v>1343</v>
      </c>
      <c r="AX56" s="198">
        <v>1486</v>
      </c>
      <c r="AY56" s="198">
        <v>1300</v>
      </c>
      <c r="AZ56" s="198">
        <v>1458</v>
      </c>
      <c r="BA56" s="210">
        <v>1356</v>
      </c>
      <c r="BB56" s="198">
        <v>1516</v>
      </c>
      <c r="BC56" s="198">
        <v>1434</v>
      </c>
      <c r="BD56" s="198">
        <v>2813</v>
      </c>
      <c r="BE56" s="210">
        <v>4178</v>
      </c>
      <c r="BF56" s="198">
        <v>4877</v>
      </c>
      <c r="BG56" s="198">
        <v>2415</v>
      </c>
      <c r="BH56" s="198">
        <v>2330</v>
      </c>
      <c r="BI56" s="210">
        <v>2926</v>
      </c>
      <c r="BJ56" s="75"/>
      <c r="BK56" s="75"/>
      <c r="BL56" s="75"/>
      <c r="BM56" s="74"/>
      <c r="BN56" s="75"/>
      <c r="BO56" s="75"/>
      <c r="BP56" s="75"/>
      <c r="BQ56" s="74"/>
      <c r="BR56" s="75"/>
      <c r="BS56" s="75"/>
      <c r="BT56" s="75"/>
      <c r="BU56" s="74"/>
      <c r="BV56" s="75"/>
      <c r="BW56" s="75"/>
      <c r="BX56" s="75"/>
      <c r="BY56" s="74"/>
      <c r="BZ56" s="75"/>
      <c r="CA56" s="75"/>
      <c r="CB56" s="75"/>
      <c r="CC56" s="74"/>
      <c r="CD56" s="75"/>
      <c r="CE56" s="75"/>
      <c r="CF56" s="75"/>
      <c r="CG56" s="74"/>
      <c r="CH56" s="75"/>
      <c r="CI56" s="75"/>
      <c r="CJ56" s="75"/>
      <c r="CK56" s="74"/>
      <c r="CL56" s="75"/>
      <c r="CM56" s="75"/>
      <c r="CN56" s="75"/>
      <c r="CO56" s="74"/>
      <c r="CP56" s="75"/>
      <c r="CQ56" s="75"/>
      <c r="CR56" s="75"/>
      <c r="CS56" s="74"/>
      <c r="CT56" s="75"/>
      <c r="CU56" s="75"/>
      <c r="CV56" s="75"/>
      <c r="CW56" s="74"/>
      <c r="CX56" s="75"/>
      <c r="CY56" s="962"/>
      <c r="DA56" s="74"/>
      <c r="DB56" s="75"/>
      <c r="DC56" s="1126"/>
      <c r="DD56" s="1126"/>
      <c r="DE56" s="1186"/>
      <c r="DF56" s="75"/>
      <c r="DG56" s="1126"/>
      <c r="DH56" s="1126"/>
      <c r="DI56" s="1126"/>
      <c r="DJ56" s="1126"/>
      <c r="DM56" s="1126"/>
    </row>
    <row r="57" spans="1:117" hidden="1" outlineLevel="1">
      <c r="A57" s="61" t="s">
        <v>112</v>
      </c>
      <c r="B57" s="191">
        <v>14376</v>
      </c>
      <c r="C57" s="191">
        <v>15094</v>
      </c>
      <c r="D57" s="191">
        <v>14897</v>
      </c>
      <c r="E57" s="208">
        <v>13963</v>
      </c>
      <c r="F57" s="191">
        <v>14495</v>
      </c>
      <c r="G57" s="191">
        <v>14869</v>
      </c>
      <c r="H57" s="191">
        <v>14212</v>
      </c>
      <c r="I57" s="208">
        <v>14241</v>
      </c>
      <c r="J57" s="191">
        <v>15579</v>
      </c>
      <c r="K57" s="191">
        <v>14909</v>
      </c>
      <c r="L57" s="191">
        <v>14805</v>
      </c>
      <c r="M57" s="208">
        <v>16219</v>
      </c>
      <c r="N57" s="191">
        <v>17709</v>
      </c>
      <c r="O57" s="191">
        <v>18140</v>
      </c>
      <c r="P57" s="191">
        <v>18082</v>
      </c>
      <c r="Q57" s="208">
        <v>17822</v>
      </c>
      <c r="R57" s="191">
        <v>18015</v>
      </c>
      <c r="S57" s="191">
        <v>18120</v>
      </c>
      <c r="T57" s="191">
        <v>18532</v>
      </c>
      <c r="U57" s="208">
        <v>18198</v>
      </c>
      <c r="V57" s="191">
        <v>19845</v>
      </c>
      <c r="W57" s="191">
        <v>21092</v>
      </c>
      <c r="X57" s="191">
        <v>22654</v>
      </c>
      <c r="Y57" s="208">
        <v>22179</v>
      </c>
      <c r="Z57" s="88">
        <v>23089</v>
      </c>
      <c r="AA57" s="88">
        <v>22821</v>
      </c>
      <c r="AB57" s="88">
        <v>22980</v>
      </c>
      <c r="AC57" s="89">
        <v>23175</v>
      </c>
      <c r="AD57" s="88">
        <v>24993</v>
      </c>
      <c r="AE57" s="88">
        <v>25329</v>
      </c>
      <c r="AF57" s="88">
        <v>34034</v>
      </c>
      <c r="AG57" s="89">
        <v>34790</v>
      </c>
      <c r="AH57" s="88">
        <v>35535</v>
      </c>
      <c r="AI57" s="88">
        <v>35935</v>
      </c>
      <c r="AJ57" s="88">
        <v>36208</v>
      </c>
      <c r="AK57" s="89">
        <v>37166</v>
      </c>
      <c r="AL57" s="88">
        <v>37170</v>
      </c>
      <c r="AM57" s="88">
        <v>37227</v>
      </c>
      <c r="AN57" s="88">
        <v>51972</v>
      </c>
      <c r="AO57" s="89">
        <v>53650</v>
      </c>
      <c r="AP57" s="88">
        <v>53699</v>
      </c>
      <c r="AQ57" s="88">
        <v>56943</v>
      </c>
      <c r="AR57" s="88">
        <v>63126</v>
      </c>
      <c r="AS57" s="89">
        <v>61688</v>
      </c>
      <c r="AT57" s="88">
        <v>65670</v>
      </c>
      <c r="AU57" s="88">
        <v>69226</v>
      </c>
      <c r="AV57" s="88">
        <v>66870</v>
      </c>
      <c r="AW57" s="89">
        <v>64357</v>
      </c>
      <c r="AX57" s="192">
        <v>63225</v>
      </c>
      <c r="AY57" s="192">
        <v>58241</v>
      </c>
      <c r="AZ57" s="192">
        <v>51047</v>
      </c>
      <c r="BA57" s="211">
        <v>48668</v>
      </c>
      <c r="BB57" s="192">
        <v>47718</v>
      </c>
      <c r="BC57" s="192">
        <v>46588</v>
      </c>
      <c r="BD57" s="192">
        <v>46521</v>
      </c>
      <c r="BE57" s="211">
        <v>45862</v>
      </c>
      <c r="BF57" s="192">
        <v>48794</v>
      </c>
      <c r="BG57" s="192">
        <v>49163</v>
      </c>
      <c r="BH57" s="192">
        <v>49376</v>
      </c>
      <c r="BI57" s="211">
        <v>47222</v>
      </c>
      <c r="BJ57" s="75"/>
      <c r="BK57" s="75"/>
      <c r="BL57" s="75"/>
      <c r="BM57" s="74"/>
      <c r="BN57" s="75"/>
      <c r="BO57" s="75"/>
      <c r="BP57" s="75"/>
      <c r="BQ57" s="74"/>
      <c r="BR57" s="75"/>
      <c r="BS57" s="75"/>
      <c r="BT57" s="75"/>
      <c r="BU57" s="74"/>
      <c r="BV57" s="75"/>
      <c r="BW57" s="75"/>
      <c r="BX57" s="75"/>
      <c r="BY57" s="74"/>
      <c r="BZ57" s="75"/>
      <c r="CA57" s="75"/>
      <c r="CB57" s="75"/>
      <c r="CC57" s="74"/>
      <c r="CD57" s="75"/>
      <c r="CE57" s="75"/>
      <c r="CF57" s="75"/>
      <c r="CG57" s="74"/>
      <c r="CH57" s="75"/>
      <c r="CI57" s="75"/>
      <c r="CJ57" s="75"/>
      <c r="CK57" s="74"/>
      <c r="CL57" s="75"/>
      <c r="CM57" s="75"/>
      <c r="CN57" s="75"/>
      <c r="CO57" s="74"/>
      <c r="CP57" s="75"/>
      <c r="CQ57" s="75"/>
      <c r="CR57" s="75"/>
      <c r="CS57" s="74"/>
      <c r="CT57" s="75"/>
      <c r="CU57" s="75"/>
      <c r="CV57" s="75"/>
      <c r="CW57" s="74"/>
      <c r="CX57" s="75"/>
      <c r="CY57" s="962"/>
      <c r="DA57" s="74"/>
      <c r="DB57" s="75"/>
      <c r="DC57" s="1126"/>
      <c r="DD57" s="1126"/>
      <c r="DE57" s="1186"/>
      <c r="DF57" s="75"/>
      <c r="DG57" s="1126"/>
      <c r="DH57" s="1126"/>
      <c r="DI57" s="1126"/>
      <c r="DJ57" s="1126"/>
      <c r="DM57" s="1126"/>
    </row>
    <row r="58" spans="1:117" hidden="1" outlineLevel="1">
      <c r="A58" s="86"/>
      <c r="B58" s="45"/>
      <c r="C58" s="45"/>
      <c r="D58" s="45"/>
      <c r="E58" s="46"/>
      <c r="F58" s="45"/>
      <c r="G58" s="45"/>
      <c r="H58" s="45"/>
      <c r="I58" s="46"/>
      <c r="J58" s="45"/>
      <c r="K58" s="45"/>
      <c r="L58" s="45"/>
      <c r="M58" s="46"/>
      <c r="N58" s="45"/>
      <c r="O58" s="45"/>
      <c r="P58" s="45"/>
      <c r="Q58" s="46"/>
      <c r="R58" s="45"/>
      <c r="S58" s="45"/>
      <c r="T58" s="45"/>
      <c r="U58" s="46"/>
      <c r="V58" s="45"/>
      <c r="W58" s="45"/>
      <c r="X58" s="45"/>
      <c r="Y58" s="46"/>
      <c r="Z58" s="45"/>
      <c r="AA58" s="45"/>
      <c r="AB58" s="45"/>
      <c r="AC58" s="46"/>
      <c r="AD58" s="45"/>
      <c r="AE58" s="45"/>
      <c r="AF58" s="45"/>
      <c r="AG58" s="46"/>
      <c r="AH58" s="45"/>
      <c r="AI58" s="45"/>
      <c r="AJ58" s="45"/>
      <c r="AK58" s="46"/>
      <c r="AL58" s="45"/>
      <c r="AM58" s="45"/>
      <c r="AN58" s="45"/>
      <c r="AO58" s="46"/>
      <c r="AP58" s="45"/>
      <c r="AQ58" s="45"/>
      <c r="AR58" s="45"/>
      <c r="AS58" s="46"/>
      <c r="AT58" s="45"/>
      <c r="AU58" s="45"/>
      <c r="AV58" s="45"/>
      <c r="AW58" s="46"/>
      <c r="AX58" s="88"/>
      <c r="AY58" s="88"/>
      <c r="AZ58" s="88"/>
      <c r="BA58" s="89"/>
      <c r="BB58" s="88"/>
      <c r="BC58" s="88"/>
      <c r="BD58" s="88"/>
      <c r="BE58" s="89"/>
      <c r="BF58" s="88"/>
      <c r="BG58" s="88"/>
      <c r="BH58" s="88"/>
      <c r="BI58" s="89"/>
      <c r="BJ58" s="75"/>
      <c r="BK58" s="75"/>
      <c r="BL58" s="75"/>
      <c r="BM58" s="74"/>
      <c r="BN58" s="75"/>
      <c r="BO58" s="75"/>
      <c r="BP58" s="75"/>
      <c r="BQ58" s="74"/>
      <c r="BR58" s="75"/>
      <c r="BS58" s="75"/>
      <c r="BT58" s="75"/>
      <c r="BU58" s="74"/>
      <c r="BV58" s="75"/>
      <c r="BW58" s="75"/>
      <c r="BX58" s="75"/>
      <c r="BY58" s="74"/>
      <c r="BZ58" s="75"/>
      <c r="CA58" s="75"/>
      <c r="CB58" s="75"/>
      <c r="CC58" s="74"/>
      <c r="CD58" s="75"/>
      <c r="CE58" s="75"/>
      <c r="CF58" s="75"/>
      <c r="CG58" s="74"/>
      <c r="CH58" s="75"/>
      <c r="CI58" s="75"/>
      <c r="CJ58" s="75"/>
      <c r="CK58" s="74"/>
      <c r="CL58" s="75"/>
      <c r="CM58" s="75"/>
      <c r="CN58" s="75"/>
      <c r="CO58" s="74"/>
      <c r="CP58" s="75"/>
      <c r="CQ58" s="75"/>
      <c r="CR58" s="75"/>
      <c r="CS58" s="74"/>
      <c r="CT58" s="75"/>
      <c r="CU58" s="75"/>
      <c r="CV58" s="75"/>
      <c r="CW58" s="74"/>
      <c r="CX58" s="75"/>
      <c r="CY58" s="962"/>
      <c r="DA58" s="74"/>
      <c r="DB58" s="75"/>
      <c r="DC58" s="1126"/>
      <c r="DD58" s="1126"/>
      <c r="DE58" s="1186"/>
      <c r="DF58" s="75"/>
      <c r="DG58" s="1126"/>
      <c r="DH58" s="1126"/>
      <c r="DI58" s="1126"/>
      <c r="DJ58" s="1126"/>
      <c r="DM58" s="1126"/>
    </row>
    <row r="59" spans="1:117" hidden="1" outlineLevel="1">
      <c r="A59" s="86" t="s">
        <v>133</v>
      </c>
      <c r="B59" s="80">
        <v>5001</v>
      </c>
      <c r="C59" s="80">
        <v>6134</v>
      </c>
      <c r="D59" s="80">
        <v>6218</v>
      </c>
      <c r="E59" s="79">
        <v>6195</v>
      </c>
      <c r="F59" s="80">
        <v>6349</v>
      </c>
      <c r="G59" s="80">
        <v>6294</v>
      </c>
      <c r="H59" s="80">
        <v>6202</v>
      </c>
      <c r="I59" s="79">
        <v>6347</v>
      </c>
      <c r="J59" s="80">
        <v>6594</v>
      </c>
      <c r="K59" s="80">
        <v>6363</v>
      </c>
      <c r="L59" s="80">
        <v>6254</v>
      </c>
      <c r="M59" s="79">
        <v>7312</v>
      </c>
      <c r="N59" s="80">
        <v>7838</v>
      </c>
      <c r="O59" s="80">
        <v>7867</v>
      </c>
      <c r="P59" s="80">
        <v>8030</v>
      </c>
      <c r="Q59" s="79">
        <v>8394</v>
      </c>
      <c r="R59" s="80">
        <v>8563</v>
      </c>
      <c r="S59" s="80">
        <v>8511</v>
      </c>
      <c r="T59" s="80">
        <v>8818</v>
      </c>
      <c r="U59" s="79">
        <v>9183</v>
      </c>
      <c r="V59" s="80">
        <v>9689</v>
      </c>
      <c r="W59" s="80">
        <v>9778</v>
      </c>
      <c r="X59" s="80">
        <v>10108</v>
      </c>
      <c r="Y59" s="79">
        <v>10474</v>
      </c>
      <c r="Z59" s="80">
        <v>10983</v>
      </c>
      <c r="AA59" s="80">
        <v>10856</v>
      </c>
      <c r="AB59" s="80">
        <v>11235</v>
      </c>
      <c r="AC59" s="79">
        <v>11851</v>
      </c>
      <c r="AD59" s="80">
        <v>12469</v>
      </c>
      <c r="AE59" s="80">
        <v>12398</v>
      </c>
      <c r="AF59" s="81">
        <v>12723</v>
      </c>
      <c r="AG59" s="82">
        <v>13453</v>
      </c>
      <c r="AH59" s="81">
        <v>13987</v>
      </c>
      <c r="AI59" s="81">
        <v>13801</v>
      </c>
      <c r="AJ59" s="81">
        <v>14400</v>
      </c>
      <c r="AK59" s="82">
        <v>15267</v>
      </c>
      <c r="AL59" s="81">
        <v>15529</v>
      </c>
      <c r="AM59" s="85">
        <v>15363</v>
      </c>
      <c r="AN59" s="85">
        <v>15783</v>
      </c>
      <c r="AO59" s="87">
        <v>20885</v>
      </c>
      <c r="AP59" s="81">
        <v>21512</v>
      </c>
      <c r="AQ59" s="81">
        <v>21380</v>
      </c>
      <c r="AR59" s="81">
        <v>23282</v>
      </c>
      <c r="AS59" s="82">
        <v>23982</v>
      </c>
      <c r="AT59" s="85">
        <v>25980</v>
      </c>
      <c r="AU59" s="85">
        <v>26423</v>
      </c>
      <c r="AV59" s="85">
        <v>27138</v>
      </c>
      <c r="AW59" s="87">
        <v>27568</v>
      </c>
      <c r="AX59" s="85">
        <v>27578</v>
      </c>
      <c r="AY59" s="85">
        <v>25338</v>
      </c>
      <c r="AZ59" s="85">
        <v>19707</v>
      </c>
      <c r="BA59" s="87">
        <v>20194</v>
      </c>
      <c r="BB59" s="85">
        <v>20643</v>
      </c>
      <c r="BC59" s="85">
        <v>19906</v>
      </c>
      <c r="BD59" s="85">
        <v>20401</v>
      </c>
      <c r="BE59" s="87">
        <v>21015</v>
      </c>
      <c r="BF59" s="85">
        <v>21928</v>
      </c>
      <c r="BG59" s="85">
        <v>21147</v>
      </c>
      <c r="BH59" s="85">
        <v>22166</v>
      </c>
      <c r="BI59" s="87">
        <v>22267</v>
      </c>
      <c r="BJ59" s="75"/>
      <c r="BK59" s="75"/>
      <c r="BL59" s="75"/>
      <c r="BM59" s="74"/>
      <c r="BN59" s="75"/>
      <c r="BO59" s="75"/>
      <c r="BP59" s="75"/>
      <c r="BQ59" s="74"/>
      <c r="BR59" s="75"/>
      <c r="BS59" s="75"/>
      <c r="BT59" s="75"/>
      <c r="BU59" s="74"/>
      <c r="BV59" s="75"/>
      <c r="BW59" s="75"/>
      <c r="BX59" s="75"/>
      <c r="BY59" s="74"/>
      <c r="BZ59" s="75"/>
      <c r="CA59" s="75"/>
      <c r="CB59" s="75"/>
      <c r="CC59" s="74"/>
      <c r="CD59" s="75"/>
      <c r="CE59" s="75"/>
      <c r="CF59" s="75"/>
      <c r="CG59" s="74"/>
      <c r="CH59" s="75"/>
      <c r="CI59" s="75"/>
      <c r="CJ59" s="75"/>
      <c r="CK59" s="74"/>
      <c r="CL59" s="75"/>
      <c r="CM59" s="75"/>
      <c r="CN59" s="75"/>
      <c r="CO59" s="74"/>
      <c r="CP59" s="75"/>
      <c r="CQ59" s="75"/>
      <c r="CR59" s="75"/>
      <c r="CS59" s="74"/>
      <c r="CT59" s="75"/>
      <c r="CU59" s="75"/>
      <c r="CV59" s="75"/>
      <c r="CW59" s="74"/>
      <c r="CX59" s="75"/>
      <c r="CY59" s="962"/>
      <c r="DA59" s="74"/>
      <c r="DB59" s="75"/>
      <c r="DC59" s="1126"/>
      <c r="DD59" s="1126"/>
      <c r="DE59" s="1186"/>
      <c r="DF59" s="75"/>
      <c r="DG59" s="1126"/>
      <c r="DH59" s="1126"/>
      <c r="DI59" s="1126"/>
      <c r="DJ59" s="1126"/>
      <c r="DM59" s="1126"/>
    </row>
    <row r="60" spans="1:117" hidden="1" outlineLevel="1">
      <c r="A60" s="86" t="s">
        <v>63</v>
      </c>
      <c r="B60" s="80">
        <v>116</v>
      </c>
      <c r="C60" s="80">
        <v>109</v>
      </c>
      <c r="D60" s="80">
        <v>102</v>
      </c>
      <c r="E60" s="79">
        <v>103</v>
      </c>
      <c r="F60" s="80">
        <v>106</v>
      </c>
      <c r="G60" s="80">
        <v>113</v>
      </c>
      <c r="H60" s="80">
        <v>98</v>
      </c>
      <c r="I60" s="79">
        <v>88</v>
      </c>
      <c r="J60" s="80">
        <v>87</v>
      </c>
      <c r="K60" s="80">
        <v>69</v>
      </c>
      <c r="L60" s="80">
        <v>67</v>
      </c>
      <c r="M60" s="79">
        <v>90</v>
      </c>
      <c r="N60" s="80">
        <v>97</v>
      </c>
      <c r="O60" s="80">
        <v>103</v>
      </c>
      <c r="P60" s="80">
        <v>109</v>
      </c>
      <c r="Q60" s="79">
        <v>119</v>
      </c>
      <c r="R60" s="80">
        <v>115</v>
      </c>
      <c r="S60" s="80">
        <v>113</v>
      </c>
      <c r="T60" s="80">
        <v>111</v>
      </c>
      <c r="U60" s="79">
        <v>120</v>
      </c>
      <c r="V60" s="80">
        <v>124</v>
      </c>
      <c r="W60" s="80">
        <v>125</v>
      </c>
      <c r="X60" s="80">
        <v>122</v>
      </c>
      <c r="Y60" s="79">
        <v>125</v>
      </c>
      <c r="Z60" s="80">
        <v>149</v>
      </c>
      <c r="AA60" s="80">
        <v>148</v>
      </c>
      <c r="AB60" s="80">
        <v>149</v>
      </c>
      <c r="AC60" s="79">
        <v>154</v>
      </c>
      <c r="AD60" s="80">
        <v>173</v>
      </c>
      <c r="AE60" s="80">
        <v>185</v>
      </c>
      <c r="AF60" s="81">
        <v>181</v>
      </c>
      <c r="AG60" s="82">
        <v>182</v>
      </c>
      <c r="AH60" s="81">
        <v>189</v>
      </c>
      <c r="AI60" s="81">
        <v>183</v>
      </c>
      <c r="AJ60" s="81">
        <v>186</v>
      </c>
      <c r="AK60" s="82">
        <v>198</v>
      </c>
      <c r="AL60" s="81">
        <v>201</v>
      </c>
      <c r="AM60" s="85">
        <v>190</v>
      </c>
      <c r="AN60" s="85">
        <v>172</v>
      </c>
      <c r="AO60" s="90">
        <v>192</v>
      </c>
      <c r="AP60" s="91">
        <v>202</v>
      </c>
      <c r="AQ60" s="91">
        <v>195</v>
      </c>
      <c r="AR60" s="91">
        <v>218</v>
      </c>
      <c r="AS60" s="92">
        <v>219</v>
      </c>
      <c r="AT60" s="85">
        <v>251</v>
      </c>
      <c r="AU60" s="85">
        <v>247</v>
      </c>
      <c r="AV60" s="85">
        <v>220</v>
      </c>
      <c r="AW60" s="87">
        <v>221</v>
      </c>
      <c r="AX60" s="85">
        <v>218</v>
      </c>
      <c r="AY60" s="85">
        <v>208</v>
      </c>
      <c r="AZ60" s="85">
        <v>163</v>
      </c>
      <c r="BA60" s="87">
        <v>160</v>
      </c>
      <c r="BB60" s="85">
        <v>63</v>
      </c>
      <c r="BC60" s="85">
        <v>51</v>
      </c>
      <c r="BD60" s="85">
        <v>52</v>
      </c>
      <c r="BE60" s="87">
        <v>53</v>
      </c>
      <c r="BF60" s="85">
        <v>60</v>
      </c>
      <c r="BG60" s="85">
        <v>65</v>
      </c>
      <c r="BH60" s="85">
        <v>68</v>
      </c>
      <c r="BI60" s="87">
        <v>65</v>
      </c>
      <c r="BJ60" s="75"/>
      <c r="BK60" s="75"/>
      <c r="BL60" s="75"/>
      <c r="BM60" s="74"/>
      <c r="BN60" s="75"/>
      <c r="BO60" s="75"/>
      <c r="BP60" s="75"/>
      <c r="BQ60" s="74"/>
      <c r="BR60" s="75"/>
      <c r="BS60" s="75"/>
      <c r="BT60" s="75"/>
      <c r="BU60" s="74"/>
      <c r="BV60" s="75"/>
      <c r="BW60" s="75"/>
      <c r="BX60" s="75"/>
      <c r="BY60" s="74"/>
      <c r="BZ60" s="75"/>
      <c r="CA60" s="75"/>
      <c r="CB60" s="75"/>
      <c r="CC60" s="74"/>
      <c r="CD60" s="75"/>
      <c r="CE60" s="75"/>
      <c r="CF60" s="75"/>
      <c r="CG60" s="74"/>
      <c r="CH60" s="75"/>
      <c r="CI60" s="75"/>
      <c r="CJ60" s="75"/>
      <c r="CK60" s="74"/>
      <c r="CL60" s="75"/>
      <c r="CM60" s="75"/>
      <c r="CN60" s="75"/>
      <c r="CO60" s="74"/>
      <c r="CP60" s="75"/>
      <c r="CQ60" s="75"/>
      <c r="CR60" s="75"/>
      <c r="CS60" s="74"/>
      <c r="CT60" s="75"/>
      <c r="CU60" s="75"/>
      <c r="CV60" s="75"/>
      <c r="CW60" s="74"/>
      <c r="CX60" s="75"/>
      <c r="CY60" s="962"/>
      <c r="DA60" s="74"/>
      <c r="DB60" s="75"/>
      <c r="DC60" s="1126"/>
      <c r="DD60" s="1126"/>
      <c r="DE60" s="1186"/>
      <c r="DF60" s="75"/>
      <c r="DG60" s="1126"/>
      <c r="DH60" s="1126"/>
      <c r="DI60" s="1126"/>
      <c r="DJ60" s="1126"/>
      <c r="DM60" s="1126"/>
    </row>
    <row r="61" spans="1:117" hidden="1" outlineLevel="1">
      <c r="A61" s="86" t="s">
        <v>134</v>
      </c>
      <c r="B61" s="80">
        <v>5336</v>
      </c>
      <c r="C61" s="80">
        <v>4883</v>
      </c>
      <c r="D61" s="80">
        <v>4723</v>
      </c>
      <c r="E61" s="79">
        <v>3928</v>
      </c>
      <c r="F61" s="80">
        <v>4112</v>
      </c>
      <c r="G61" s="80">
        <v>4316</v>
      </c>
      <c r="H61" s="80">
        <v>3870</v>
      </c>
      <c r="I61" s="79">
        <v>4065</v>
      </c>
      <c r="J61" s="80">
        <v>4451</v>
      </c>
      <c r="K61" s="80">
        <v>4259</v>
      </c>
      <c r="L61" s="80">
        <v>4285</v>
      </c>
      <c r="M61" s="79">
        <v>4289</v>
      </c>
      <c r="N61" s="80">
        <v>4736</v>
      </c>
      <c r="O61" s="80">
        <v>5197</v>
      </c>
      <c r="P61" s="80">
        <v>4501</v>
      </c>
      <c r="Q61" s="79">
        <v>3902</v>
      </c>
      <c r="R61" s="80">
        <v>3823</v>
      </c>
      <c r="S61" s="80">
        <v>3895</v>
      </c>
      <c r="T61" s="80">
        <v>3810</v>
      </c>
      <c r="U61" s="79">
        <v>3315</v>
      </c>
      <c r="V61" s="80">
        <v>3442</v>
      </c>
      <c r="W61" s="80">
        <v>4835</v>
      </c>
      <c r="X61" s="80">
        <v>5639</v>
      </c>
      <c r="Y61" s="79">
        <v>5052</v>
      </c>
      <c r="Z61" s="80">
        <v>5145</v>
      </c>
      <c r="AA61" s="80">
        <v>5005</v>
      </c>
      <c r="AB61" s="80">
        <v>4743</v>
      </c>
      <c r="AC61" s="79">
        <v>4384</v>
      </c>
      <c r="AD61" s="80">
        <v>4697</v>
      </c>
      <c r="AE61" s="80">
        <v>4821</v>
      </c>
      <c r="AF61" s="81">
        <v>12431</v>
      </c>
      <c r="AG61" s="82">
        <v>11827</v>
      </c>
      <c r="AH61" s="81">
        <v>11874</v>
      </c>
      <c r="AI61" s="81">
        <v>12581</v>
      </c>
      <c r="AJ61" s="81">
        <v>11954</v>
      </c>
      <c r="AK61" s="82">
        <v>12170</v>
      </c>
      <c r="AL61" s="81">
        <v>11445</v>
      </c>
      <c r="AM61" s="85">
        <v>11790</v>
      </c>
      <c r="AN61" s="85">
        <v>24546</v>
      </c>
      <c r="AO61" s="87">
        <v>20611</v>
      </c>
      <c r="AP61" s="81">
        <v>19639</v>
      </c>
      <c r="AQ61" s="81">
        <v>22341</v>
      </c>
      <c r="AR61" s="81">
        <v>24622</v>
      </c>
      <c r="AS61" s="82">
        <v>23507</v>
      </c>
      <c r="AT61" s="85">
        <v>23721</v>
      </c>
      <c r="AU61" s="85">
        <v>25670</v>
      </c>
      <c r="AV61" s="85">
        <v>23667</v>
      </c>
      <c r="AW61" s="87">
        <v>21421</v>
      </c>
      <c r="AX61" s="85">
        <v>19682</v>
      </c>
      <c r="AY61" s="85">
        <v>18484</v>
      </c>
      <c r="AZ61" s="85">
        <v>17241</v>
      </c>
      <c r="BA61" s="87">
        <v>15050</v>
      </c>
      <c r="BB61" s="85">
        <v>13749</v>
      </c>
      <c r="BC61" s="85">
        <v>12940</v>
      </c>
      <c r="BD61" s="85">
        <v>12255</v>
      </c>
      <c r="BE61" s="87">
        <v>11791</v>
      </c>
      <c r="BF61" s="85">
        <v>12810</v>
      </c>
      <c r="BG61" s="85">
        <v>12761</v>
      </c>
      <c r="BH61" s="85">
        <v>11553</v>
      </c>
      <c r="BI61" s="87">
        <v>9905</v>
      </c>
      <c r="BJ61" s="75"/>
      <c r="BK61" s="75"/>
      <c r="BL61" s="75"/>
      <c r="BM61" s="74"/>
      <c r="BN61" s="75"/>
      <c r="BO61" s="75"/>
      <c r="BP61" s="75"/>
      <c r="BQ61" s="74"/>
      <c r="BR61" s="75"/>
      <c r="BS61" s="75"/>
      <c r="BT61" s="75"/>
      <c r="BU61" s="74"/>
      <c r="BV61" s="75"/>
      <c r="BW61" s="75"/>
      <c r="BX61" s="75"/>
      <c r="BY61" s="74"/>
      <c r="BZ61" s="75"/>
      <c r="CA61" s="75"/>
      <c r="CB61" s="75"/>
      <c r="CC61" s="74"/>
      <c r="CD61" s="75"/>
      <c r="CE61" s="75"/>
      <c r="CF61" s="75"/>
      <c r="CG61" s="74"/>
      <c r="CH61" s="75"/>
      <c r="CI61" s="75"/>
      <c r="CJ61" s="75"/>
      <c r="CK61" s="74"/>
      <c r="CL61" s="75"/>
      <c r="CM61" s="75"/>
      <c r="CN61" s="75"/>
      <c r="CO61" s="74"/>
      <c r="CP61" s="75"/>
      <c r="CQ61" s="75"/>
      <c r="CR61" s="75"/>
      <c r="CS61" s="74"/>
      <c r="CT61" s="75"/>
      <c r="CU61" s="75"/>
      <c r="CV61" s="75"/>
      <c r="CW61" s="74"/>
      <c r="CX61" s="75"/>
      <c r="CY61" s="962"/>
      <c r="DA61" s="74"/>
      <c r="DB61" s="75"/>
      <c r="DC61" s="1126"/>
      <c r="DD61" s="1126"/>
      <c r="DE61" s="1186"/>
      <c r="DF61" s="75"/>
      <c r="DG61" s="1126"/>
      <c r="DH61" s="1126"/>
      <c r="DI61" s="1126"/>
      <c r="DJ61" s="1126"/>
      <c r="DM61" s="1126"/>
    </row>
    <row r="62" spans="1:117" hidden="1" outlineLevel="1">
      <c r="A62" s="194" t="s">
        <v>126</v>
      </c>
      <c r="B62" s="195">
        <v>3923</v>
      </c>
      <c r="C62" s="195">
        <v>3968</v>
      </c>
      <c r="D62" s="195">
        <v>3854</v>
      </c>
      <c r="E62" s="207">
        <v>3737</v>
      </c>
      <c r="F62" s="195">
        <v>3928</v>
      </c>
      <c r="G62" s="195">
        <v>4146</v>
      </c>
      <c r="H62" s="195">
        <v>4042</v>
      </c>
      <c r="I62" s="207">
        <v>3741</v>
      </c>
      <c r="J62" s="195">
        <v>4447</v>
      </c>
      <c r="K62" s="195">
        <v>4218</v>
      </c>
      <c r="L62" s="195">
        <v>4199</v>
      </c>
      <c r="M62" s="207">
        <v>4528</v>
      </c>
      <c r="N62" s="195">
        <v>5038</v>
      </c>
      <c r="O62" s="195">
        <v>4973</v>
      </c>
      <c r="P62" s="195">
        <v>5442</v>
      </c>
      <c r="Q62" s="207">
        <v>5407</v>
      </c>
      <c r="R62" s="195">
        <v>5514</v>
      </c>
      <c r="S62" s="195">
        <v>5601</v>
      </c>
      <c r="T62" s="195">
        <v>5793</v>
      </c>
      <c r="U62" s="207">
        <v>5580</v>
      </c>
      <c r="V62" s="195">
        <v>6590</v>
      </c>
      <c r="W62" s="195">
        <v>6354</v>
      </c>
      <c r="X62" s="195">
        <v>6785</v>
      </c>
      <c r="Y62" s="207">
        <v>6528</v>
      </c>
      <c r="Z62" s="195">
        <v>6812</v>
      </c>
      <c r="AA62" s="195">
        <v>6812</v>
      </c>
      <c r="AB62" s="195">
        <v>6853</v>
      </c>
      <c r="AC62" s="207">
        <v>6786</v>
      </c>
      <c r="AD62" s="195">
        <v>7654</v>
      </c>
      <c r="AE62" s="195">
        <v>7925</v>
      </c>
      <c r="AF62" s="196">
        <v>8699</v>
      </c>
      <c r="AG62" s="209">
        <v>9328</v>
      </c>
      <c r="AH62" s="196">
        <v>9485</v>
      </c>
      <c r="AI62" s="196">
        <v>9370</v>
      </c>
      <c r="AJ62" s="196">
        <v>9668</v>
      </c>
      <c r="AK62" s="209">
        <v>9531</v>
      </c>
      <c r="AL62" s="197">
        <v>9995</v>
      </c>
      <c r="AM62" s="198">
        <v>9884</v>
      </c>
      <c r="AN62" s="198">
        <v>11471</v>
      </c>
      <c r="AO62" s="210">
        <v>11962</v>
      </c>
      <c r="AP62" s="196">
        <v>12346</v>
      </c>
      <c r="AQ62" s="196">
        <v>13027</v>
      </c>
      <c r="AR62" s="196">
        <v>15004</v>
      </c>
      <c r="AS62" s="209">
        <v>13980</v>
      </c>
      <c r="AT62" s="198">
        <v>15718</v>
      </c>
      <c r="AU62" s="198">
        <v>16886</v>
      </c>
      <c r="AV62" s="198">
        <v>15845</v>
      </c>
      <c r="AW62" s="210">
        <v>15147</v>
      </c>
      <c r="AX62" s="198">
        <v>15747</v>
      </c>
      <c r="AY62" s="198">
        <v>14211</v>
      </c>
      <c r="AZ62" s="198">
        <v>13936</v>
      </c>
      <c r="BA62" s="210">
        <v>13264</v>
      </c>
      <c r="BB62" s="198">
        <v>13263</v>
      </c>
      <c r="BC62" s="198">
        <v>13691</v>
      </c>
      <c r="BD62" s="198">
        <v>13813</v>
      </c>
      <c r="BE62" s="210">
        <v>13003</v>
      </c>
      <c r="BF62" s="198">
        <v>13996</v>
      </c>
      <c r="BG62" s="198">
        <v>15190</v>
      </c>
      <c r="BH62" s="198">
        <v>15589</v>
      </c>
      <c r="BI62" s="210">
        <v>14985</v>
      </c>
      <c r="BJ62" s="75"/>
      <c r="BK62" s="75"/>
      <c r="BL62" s="75"/>
      <c r="BM62" s="74"/>
      <c r="BN62" s="75"/>
      <c r="BO62" s="75"/>
      <c r="BP62" s="75"/>
      <c r="BQ62" s="74"/>
      <c r="BR62" s="75"/>
      <c r="BS62" s="75"/>
      <c r="BT62" s="75"/>
      <c r="BU62" s="74"/>
      <c r="BV62" s="75"/>
      <c r="BW62" s="75"/>
      <c r="BX62" s="75"/>
      <c r="BY62" s="74"/>
      <c r="BZ62" s="75"/>
      <c r="CA62" s="75"/>
      <c r="CB62" s="75"/>
      <c r="CC62" s="74"/>
      <c r="CD62" s="75"/>
      <c r="CE62" s="75"/>
      <c r="CF62" s="75"/>
      <c r="CG62" s="74"/>
      <c r="CH62" s="75"/>
      <c r="CI62" s="75"/>
      <c r="CJ62" s="75"/>
      <c r="CK62" s="74"/>
      <c r="CL62" s="75"/>
      <c r="CM62" s="75"/>
      <c r="CN62" s="75"/>
      <c r="CO62" s="74"/>
      <c r="CP62" s="75"/>
      <c r="CQ62" s="75"/>
      <c r="CR62" s="75"/>
      <c r="CS62" s="74"/>
      <c r="CT62" s="75"/>
      <c r="CU62" s="75"/>
      <c r="CV62" s="75"/>
      <c r="CW62" s="74"/>
      <c r="CX62" s="75"/>
      <c r="CY62" s="962"/>
      <c r="DA62" s="74"/>
      <c r="DB62" s="75"/>
      <c r="DC62" s="1126"/>
      <c r="DD62" s="1126"/>
      <c r="DE62" s="1186"/>
      <c r="DF62" s="75"/>
      <c r="DG62" s="1126"/>
      <c r="DH62" s="1126"/>
      <c r="DI62" s="1126"/>
      <c r="DJ62" s="1126"/>
      <c r="DM62" s="1126"/>
    </row>
    <row r="63" spans="1:117" hidden="1" outlineLevel="1">
      <c r="A63" s="61" t="s">
        <v>124</v>
      </c>
      <c r="B63" s="191">
        <v>14376</v>
      </c>
      <c r="C63" s="191">
        <v>15094</v>
      </c>
      <c r="D63" s="191">
        <v>14897</v>
      </c>
      <c r="E63" s="208">
        <v>13963</v>
      </c>
      <c r="F63" s="191">
        <v>14495</v>
      </c>
      <c r="G63" s="191">
        <v>14869</v>
      </c>
      <c r="H63" s="191">
        <v>14212</v>
      </c>
      <c r="I63" s="208">
        <v>14241</v>
      </c>
      <c r="J63" s="191">
        <v>15579</v>
      </c>
      <c r="K63" s="191">
        <v>14909</v>
      </c>
      <c r="L63" s="191">
        <v>14805</v>
      </c>
      <c r="M63" s="208">
        <v>16219</v>
      </c>
      <c r="N63" s="191">
        <v>17709</v>
      </c>
      <c r="O63" s="191">
        <v>18140</v>
      </c>
      <c r="P63" s="191">
        <v>18082</v>
      </c>
      <c r="Q63" s="208">
        <v>17822</v>
      </c>
      <c r="R63" s="191">
        <v>18015</v>
      </c>
      <c r="S63" s="191">
        <v>18120</v>
      </c>
      <c r="T63" s="191">
        <v>18532</v>
      </c>
      <c r="U63" s="208">
        <v>18198</v>
      </c>
      <c r="V63" s="191">
        <v>19845</v>
      </c>
      <c r="W63" s="191">
        <v>21092</v>
      </c>
      <c r="X63" s="191">
        <v>22654</v>
      </c>
      <c r="Y63" s="208">
        <v>22179</v>
      </c>
      <c r="Z63" s="88">
        <v>23089</v>
      </c>
      <c r="AA63" s="88">
        <v>22821</v>
      </c>
      <c r="AB63" s="88">
        <v>22980</v>
      </c>
      <c r="AC63" s="89">
        <v>23175</v>
      </c>
      <c r="AD63" s="88">
        <v>24993</v>
      </c>
      <c r="AE63" s="88">
        <v>25329</v>
      </c>
      <c r="AF63" s="88">
        <v>34034</v>
      </c>
      <c r="AG63" s="89">
        <v>34790</v>
      </c>
      <c r="AH63" s="88">
        <v>35535</v>
      </c>
      <c r="AI63" s="88">
        <v>35935</v>
      </c>
      <c r="AJ63" s="88">
        <v>36208</v>
      </c>
      <c r="AK63" s="89">
        <v>37166</v>
      </c>
      <c r="AL63" s="88">
        <v>37170</v>
      </c>
      <c r="AM63" s="88">
        <v>37227</v>
      </c>
      <c r="AN63" s="88">
        <v>51972</v>
      </c>
      <c r="AO63" s="89">
        <v>53650</v>
      </c>
      <c r="AP63" s="88">
        <v>53699</v>
      </c>
      <c r="AQ63" s="88">
        <v>56943</v>
      </c>
      <c r="AR63" s="88">
        <v>63126</v>
      </c>
      <c r="AS63" s="89">
        <v>61688</v>
      </c>
      <c r="AT63" s="88">
        <v>65670</v>
      </c>
      <c r="AU63" s="88">
        <v>69226</v>
      </c>
      <c r="AV63" s="88">
        <v>66870</v>
      </c>
      <c r="AW63" s="89">
        <v>64357</v>
      </c>
      <c r="AX63" s="192">
        <v>63225</v>
      </c>
      <c r="AY63" s="192">
        <v>58241</v>
      </c>
      <c r="AZ63" s="192">
        <v>51047</v>
      </c>
      <c r="BA63" s="211">
        <v>48668</v>
      </c>
      <c r="BB63" s="192">
        <v>47718</v>
      </c>
      <c r="BC63" s="192">
        <v>46588</v>
      </c>
      <c r="BD63" s="192">
        <v>46521</v>
      </c>
      <c r="BE63" s="211">
        <v>45862</v>
      </c>
      <c r="BF63" s="192">
        <v>48794</v>
      </c>
      <c r="BG63" s="192">
        <v>49163</v>
      </c>
      <c r="BH63" s="192">
        <v>49376</v>
      </c>
      <c r="BI63" s="211">
        <v>47222</v>
      </c>
      <c r="BJ63" s="75"/>
      <c r="BK63" s="75"/>
      <c r="BL63" s="75"/>
      <c r="BM63" s="74"/>
      <c r="BN63" s="75"/>
      <c r="BO63" s="75"/>
      <c r="BP63" s="75"/>
      <c r="BQ63" s="74"/>
      <c r="BR63" s="75"/>
      <c r="BS63" s="75"/>
      <c r="BT63" s="75"/>
      <c r="BU63" s="74"/>
      <c r="BV63" s="75"/>
      <c r="BW63" s="75"/>
      <c r="BX63" s="75"/>
      <c r="BY63" s="74"/>
      <c r="BZ63" s="75"/>
      <c r="CA63" s="75"/>
      <c r="CB63" s="75"/>
      <c r="CC63" s="74"/>
      <c r="CD63" s="75"/>
      <c r="CE63" s="75"/>
      <c r="CF63" s="75"/>
      <c r="CG63" s="74"/>
      <c r="CH63" s="75"/>
      <c r="CI63" s="75"/>
      <c r="CJ63" s="75"/>
      <c r="CK63" s="74"/>
      <c r="CL63" s="75"/>
      <c r="CM63" s="75"/>
      <c r="CN63" s="75"/>
      <c r="CO63" s="74"/>
      <c r="CP63" s="75"/>
      <c r="CQ63" s="75"/>
      <c r="CR63" s="75"/>
      <c r="CS63" s="74"/>
      <c r="CT63" s="75"/>
      <c r="CU63" s="75"/>
      <c r="CV63" s="75"/>
      <c r="CW63" s="74"/>
      <c r="CX63" s="75"/>
      <c r="CY63" s="962"/>
      <c r="DA63" s="74"/>
      <c r="DB63" s="75"/>
      <c r="DC63" s="1126"/>
      <c r="DD63" s="1126"/>
      <c r="DE63" s="1186"/>
      <c r="DF63" s="75"/>
      <c r="DG63" s="1126"/>
      <c r="DH63" s="1126"/>
      <c r="DI63" s="1126"/>
      <c r="DJ63" s="1126"/>
      <c r="DM63" s="1126"/>
    </row>
    <row r="64" spans="1:117" hidden="1" outlineLevel="1">
      <c r="A64" s="230"/>
      <c r="B64" s="231"/>
      <c r="C64" s="231"/>
      <c r="D64" s="231"/>
      <c r="E64" s="232"/>
      <c r="F64" s="231"/>
      <c r="G64" s="231"/>
      <c r="H64" s="231"/>
      <c r="I64" s="232"/>
      <c r="J64" s="231"/>
      <c r="K64" s="231"/>
      <c r="L64" s="231"/>
      <c r="M64" s="232"/>
      <c r="N64" s="231"/>
      <c r="O64" s="231"/>
      <c r="P64" s="231"/>
      <c r="Q64" s="232"/>
      <c r="R64" s="231"/>
      <c r="S64" s="231"/>
      <c r="T64" s="231"/>
      <c r="U64" s="232"/>
      <c r="V64" s="231"/>
      <c r="W64" s="231"/>
      <c r="X64" s="231"/>
      <c r="Y64" s="232"/>
      <c r="Z64" s="231"/>
      <c r="AA64" s="231"/>
      <c r="AB64" s="231"/>
      <c r="AC64" s="232"/>
      <c r="AD64" s="231"/>
      <c r="AE64" s="231"/>
      <c r="AF64" s="231"/>
      <c r="AG64" s="232"/>
      <c r="AH64" s="231"/>
      <c r="AI64" s="231"/>
      <c r="AJ64" s="231"/>
      <c r="AK64" s="232"/>
      <c r="AL64" s="231"/>
      <c r="AM64" s="231"/>
      <c r="AN64" s="231"/>
      <c r="AO64" s="232"/>
      <c r="AP64" s="231"/>
      <c r="AQ64" s="231"/>
      <c r="AR64" s="231"/>
      <c r="AS64" s="232"/>
      <c r="AT64" s="231"/>
      <c r="AU64" s="231"/>
      <c r="AV64" s="231"/>
      <c r="AW64" s="232"/>
      <c r="AX64" s="231"/>
      <c r="AY64" s="231"/>
      <c r="AZ64" s="231"/>
      <c r="BA64" s="232"/>
      <c r="BB64" s="231"/>
      <c r="BC64" s="231"/>
      <c r="BD64" s="231"/>
      <c r="BE64" s="232"/>
      <c r="BF64" s="231"/>
      <c r="BG64" s="231"/>
      <c r="BH64" s="231"/>
      <c r="BI64" s="232"/>
      <c r="BJ64" s="75"/>
      <c r="BK64" s="75"/>
      <c r="BL64" s="75"/>
      <c r="BM64" s="74"/>
      <c r="BN64" s="75"/>
      <c r="BO64" s="75"/>
      <c r="BP64" s="75"/>
      <c r="BQ64" s="74"/>
      <c r="BR64" s="75"/>
      <c r="BS64" s="75"/>
      <c r="BT64" s="75"/>
      <c r="BU64" s="74"/>
      <c r="BV64" s="75"/>
      <c r="BW64" s="75"/>
      <c r="BX64" s="75"/>
      <c r="BY64" s="74"/>
      <c r="BZ64" s="75"/>
      <c r="CA64" s="75"/>
      <c r="CB64" s="75"/>
      <c r="CC64" s="74"/>
      <c r="CD64" s="75"/>
      <c r="CE64" s="75"/>
      <c r="CF64" s="75"/>
      <c r="CG64" s="74"/>
      <c r="CH64" s="75"/>
      <c r="CI64" s="75"/>
      <c r="CJ64" s="75"/>
      <c r="CK64" s="74"/>
      <c r="CL64" s="75"/>
      <c r="CM64" s="75"/>
      <c r="CN64" s="75"/>
      <c r="CO64" s="74"/>
      <c r="CP64" s="75"/>
      <c r="CQ64" s="75"/>
      <c r="CR64" s="75"/>
      <c r="CS64" s="74"/>
      <c r="CT64" s="230"/>
      <c r="CU64" s="230"/>
      <c r="CV64" s="230"/>
      <c r="CW64" s="230"/>
      <c r="CX64" s="230"/>
      <c r="CY64" s="230"/>
      <c r="CZ64" s="230"/>
      <c r="DA64" s="230"/>
      <c r="DB64" s="230"/>
      <c r="DC64" s="230"/>
      <c r="DD64" s="230"/>
      <c r="DE64" s="230"/>
      <c r="DF64" s="230"/>
      <c r="DG64" s="230"/>
      <c r="DH64" s="230"/>
      <c r="DI64" s="230"/>
      <c r="DJ64" s="230"/>
      <c r="DM64" s="1068"/>
    </row>
    <row r="65" spans="82:117" collapsed="1">
      <c r="CD65" s="1386"/>
      <c r="CH65" s="26"/>
      <c r="CI65" s="26"/>
      <c r="CJ65" s="26"/>
      <c r="CK65" s="1276"/>
      <c r="CL65" s="26"/>
      <c r="CM65" s="26"/>
      <c r="CN65" s="26"/>
      <c r="CO65" s="1276"/>
      <c r="CR65" s="26"/>
      <c r="CS65" s="1276"/>
      <c r="CV65" s="26"/>
      <c r="CW65" s="1276"/>
      <c r="CY65" s="661"/>
      <c r="DA65" s="1276"/>
    </row>
    <row r="66" spans="82:117">
      <c r="CD66" s="1386"/>
      <c r="CH66" s="26"/>
      <c r="CI66" s="26"/>
      <c r="CJ66" s="26"/>
      <c r="CK66" s="1276"/>
      <c r="CL66" s="26"/>
      <c r="CM66" s="26"/>
      <c r="CN66" s="26"/>
      <c r="CO66" s="1276"/>
      <c r="CR66" s="26"/>
      <c r="CS66" s="1276"/>
      <c r="CV66" s="26"/>
      <c r="CW66" s="1276"/>
      <c r="CY66" s="661"/>
      <c r="DA66" s="1276"/>
    </row>
    <row r="67" spans="82:117">
      <c r="CD67" s="1386"/>
      <c r="CH67" s="28"/>
      <c r="CI67" s="28"/>
      <c r="CJ67" s="28"/>
      <c r="CK67" s="28"/>
      <c r="CL67" s="28"/>
      <c r="CM67" s="28"/>
      <c r="CN67" s="28"/>
      <c r="CO67" s="28"/>
      <c r="CR67" s="28"/>
      <c r="CS67" s="28"/>
      <c r="CV67" s="28"/>
      <c r="CW67" s="28"/>
      <c r="CY67" s="661"/>
      <c r="DA67" s="28"/>
    </row>
    <row r="68" spans="82:117">
      <c r="CD68" s="1386"/>
      <c r="CH68" s="28"/>
      <c r="CI68" s="28"/>
      <c r="CJ68" s="28"/>
      <c r="CK68" s="28"/>
      <c r="CL68" s="28"/>
      <c r="CM68" s="28"/>
      <c r="CN68" s="28"/>
      <c r="CO68" s="28"/>
      <c r="CR68" s="28"/>
      <c r="CS68" s="28"/>
      <c r="CV68" s="28"/>
      <c r="CW68" s="28"/>
      <c r="CY68" s="661"/>
      <c r="DA68" s="28"/>
    </row>
    <row r="69" spans="82:117">
      <c r="CD69" s="1386"/>
      <c r="CH69" s="26"/>
      <c r="CI69" s="26"/>
      <c r="CJ69" s="26"/>
      <c r="CK69" s="26"/>
      <c r="CL69" s="26"/>
      <c r="CM69" s="26"/>
      <c r="CN69" s="26"/>
      <c r="CO69" s="26"/>
      <c r="CR69" s="26"/>
      <c r="CS69" s="26"/>
      <c r="CV69" s="26"/>
      <c r="CW69" s="26"/>
      <c r="CY69" s="661"/>
      <c r="DA69" s="26"/>
      <c r="DJ69" s="26"/>
      <c r="DM69" s="26"/>
    </row>
    <row r="70" spans="82:117">
      <c r="CD70" s="1386"/>
      <c r="CH70" s="26"/>
      <c r="CI70" s="26"/>
      <c r="CJ70" s="26"/>
      <c r="CK70" s="26"/>
      <c r="CL70" s="26"/>
      <c r="CM70" s="26"/>
      <c r="CN70" s="26"/>
      <c r="CO70" s="26"/>
      <c r="CR70" s="26"/>
      <c r="CS70" s="26"/>
      <c r="CV70" s="26"/>
      <c r="CW70" s="26"/>
      <c r="CY70" s="661"/>
      <c r="DA70" s="26"/>
      <c r="DJ70" s="26"/>
      <c r="DM70" s="26"/>
    </row>
    <row r="71" spans="82:117">
      <c r="CD71" s="1386"/>
      <c r="CH71" s="26"/>
      <c r="CI71" s="26"/>
      <c r="CJ71" s="26"/>
      <c r="CK71" s="26"/>
      <c r="CL71" s="26"/>
      <c r="CM71" s="26"/>
      <c r="CN71" s="26"/>
      <c r="CO71" s="26"/>
      <c r="CR71" s="26"/>
      <c r="CS71" s="26"/>
      <c r="CV71" s="26"/>
      <c r="CW71" s="26"/>
      <c r="CY71" s="661"/>
      <c r="DA71" s="26"/>
    </row>
    <row r="72" spans="82:117">
      <c r="CD72" s="1386"/>
      <c r="CH72" s="26"/>
      <c r="CI72" s="26"/>
      <c r="CJ72" s="26"/>
      <c r="CK72" s="26"/>
      <c r="CL72" s="26"/>
      <c r="CM72" s="26"/>
      <c r="CN72" s="26"/>
      <c r="CO72" s="26"/>
      <c r="CR72" s="26"/>
      <c r="CS72" s="26"/>
      <c r="CV72" s="26"/>
      <c r="CW72" s="26"/>
      <c r="CY72" s="661"/>
      <c r="DA72" s="26"/>
      <c r="DJ72" s="1064"/>
      <c r="DM72" s="26"/>
    </row>
    <row r="73" spans="82:117">
      <c r="CH73" s="26"/>
      <c r="CI73" s="26"/>
      <c r="CJ73" s="26"/>
      <c r="CK73" s="26"/>
      <c r="CL73" s="26"/>
      <c r="CM73" s="26"/>
      <c r="CN73" s="26"/>
      <c r="CO73" s="26"/>
      <c r="CR73" s="26"/>
      <c r="CS73" s="26"/>
      <c r="CV73" s="26"/>
      <c r="CW73" s="26"/>
      <c r="CY73" s="661"/>
      <c r="DA73" s="26"/>
      <c r="DJ73" s="1064"/>
      <c r="DM73" s="26"/>
    </row>
    <row r="74" spans="82:117">
      <c r="CH74" s="26"/>
      <c r="CI74" s="26"/>
      <c r="CJ74" s="26"/>
      <c r="CK74" s="26"/>
      <c r="CL74" s="26"/>
      <c r="CM74" s="26"/>
      <c r="CN74" s="26"/>
      <c r="CO74" s="26"/>
      <c r="CR74" s="26"/>
      <c r="CS74" s="26"/>
      <c r="CV74" s="26"/>
      <c r="CW74" s="26"/>
      <c r="CY74" s="661"/>
      <c r="DA74" s="26"/>
      <c r="DJ74" s="1064"/>
      <c r="DM74" s="26"/>
    </row>
    <row r="75" spans="82:117">
      <c r="CH75" s="26"/>
      <c r="CI75" s="26"/>
      <c r="CJ75" s="26"/>
      <c r="CK75" s="26"/>
      <c r="CL75" s="26"/>
      <c r="CM75" s="26"/>
      <c r="CN75" s="26"/>
      <c r="CO75" s="26"/>
      <c r="CR75" s="26"/>
      <c r="CS75" s="26"/>
      <c r="CV75" s="26"/>
      <c r="CW75" s="26"/>
      <c r="CY75" s="661"/>
      <c r="DA75" s="26"/>
      <c r="DJ75" s="1064"/>
      <c r="DM75" s="26"/>
    </row>
    <row r="76" spans="82:117">
      <c r="CH76" s="26"/>
      <c r="CI76" s="26"/>
      <c r="CJ76" s="26"/>
      <c r="CK76" s="26"/>
      <c r="CL76" s="26"/>
      <c r="CM76" s="26"/>
      <c r="CN76" s="26"/>
      <c r="CO76" s="26"/>
      <c r="CR76" s="26"/>
      <c r="CS76" s="26"/>
      <c r="CV76" s="26"/>
      <c r="CW76" s="26"/>
      <c r="CY76" s="661"/>
      <c r="DA76" s="26"/>
      <c r="DJ76" s="1126"/>
    </row>
    <row r="77" spans="82:117">
      <c r="CH77" s="26"/>
      <c r="CI77" s="26"/>
      <c r="CJ77" s="26"/>
      <c r="CK77" s="26"/>
      <c r="CL77" s="26"/>
      <c r="CM77" s="26"/>
      <c r="CN77" s="26"/>
      <c r="CO77" s="26"/>
      <c r="CR77" s="26"/>
      <c r="CS77" s="26"/>
      <c r="CV77" s="26"/>
      <c r="CW77" s="26"/>
      <c r="DA77" s="26"/>
      <c r="DJ77" s="1064"/>
      <c r="DM77" s="26"/>
    </row>
    <row r="78" spans="82:117">
      <c r="DJ78" s="1066"/>
      <c r="DM78" s="98"/>
    </row>
    <row r="79" spans="82:117">
      <c r="DJ79" s="1031"/>
      <c r="DM79" s="28"/>
    </row>
    <row r="80" spans="82:117">
      <c r="DJ80" s="1064"/>
      <c r="DM80" s="26"/>
    </row>
    <row r="81" spans="114:117">
      <c r="DJ81" s="1064"/>
      <c r="DM81" s="26"/>
    </row>
    <row r="82" spans="114:117">
      <c r="DJ82" s="1064"/>
      <c r="DM82" s="26"/>
    </row>
    <row r="83" spans="114:117">
      <c r="DJ83" s="1328"/>
      <c r="DM83" s="1423"/>
    </row>
    <row r="84" spans="114:117">
      <c r="DJ84" s="1328"/>
      <c r="DM84" s="1423"/>
    </row>
    <row r="85" spans="114:117">
      <c r="DJ85" s="1328"/>
      <c r="DM85" s="1423"/>
    </row>
    <row r="86" spans="114:117">
      <c r="DJ86" s="1068"/>
      <c r="DM86" s="1068"/>
    </row>
    <row r="87" spans="114:117">
      <c r="DJ87" s="1328"/>
      <c r="DM87" s="1328"/>
    </row>
    <row r="88" spans="114:117">
      <c r="DJ88" s="1328"/>
      <c r="DM88" s="1328"/>
    </row>
    <row r="89" spans="114:117">
      <c r="DJ89" s="1064"/>
      <c r="DM89" s="1064"/>
    </row>
    <row r="90" spans="114:117">
      <c r="DJ90" s="1064"/>
      <c r="DM90" s="1064"/>
    </row>
    <row r="91" spans="114:117">
      <c r="DJ91" s="1064"/>
      <c r="DM91" s="1064"/>
    </row>
    <row r="92" spans="114:117">
      <c r="DJ92" s="503"/>
      <c r="DM92" s="503"/>
    </row>
    <row r="93" spans="114:117">
      <c r="DJ93" s="503"/>
      <c r="DM93" s="503"/>
    </row>
    <row r="94" spans="114:117">
      <c r="DJ94" s="1126"/>
      <c r="DM94" s="1126"/>
    </row>
    <row r="95" spans="114:117">
      <c r="DJ95" s="1126"/>
      <c r="DM95" s="1126"/>
    </row>
    <row r="96" spans="114:117">
      <c r="DJ96" s="1126"/>
    </row>
    <row r="97" spans="114:114">
      <c r="DJ97" s="1126"/>
    </row>
    <row r="98" spans="114:114">
      <c r="DJ98" s="1126"/>
    </row>
    <row r="99" spans="114:114">
      <c r="DJ99" s="1126"/>
    </row>
    <row r="100" spans="114:114">
      <c r="DJ100" s="1126"/>
    </row>
    <row r="101" spans="114:114">
      <c r="DJ101" s="1126"/>
    </row>
  </sheetData>
  <pageMargins left="0.74803149606299213" right="0.74803149606299213" top="0.98425196850393704" bottom="0.98425196850393704" header="0.51181102362204722" footer="0.51181102362204722"/>
  <pageSetup paperSize="9" scale="48"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993"/>
  <sheetViews>
    <sheetView showGridLines="0" workbookViewId="0">
      <pane xSplit="1" ySplit="4" topLeftCell="V17" activePane="bottomRight" state="frozen"/>
      <selection pane="topRight" activeCell="B1" sqref="B1"/>
      <selection pane="bottomLeft" activeCell="A5" sqref="A5"/>
      <selection pane="bottomRight"/>
    </sheetView>
  </sheetViews>
  <sheetFormatPr defaultRowHeight="12.75" outlineLevelCol="1"/>
  <cols>
    <col min="1" max="1" width="53.85546875" style="718" customWidth="1"/>
    <col min="2" max="9" width="9.140625" style="312" hidden="1" customWidth="1" outlineLevel="1"/>
    <col min="10" max="10" width="9.140625" style="312" hidden="1" customWidth="1" outlineLevel="1" collapsed="1"/>
    <col min="11" max="17" width="9.140625" style="312" hidden="1" customWidth="1" outlineLevel="1"/>
    <col min="18" max="21" width="0" style="312" hidden="1" customWidth="1" outlineLevel="1"/>
    <col min="22" max="22" width="9.140625" style="312" collapsed="1"/>
    <col min="23" max="27" width="9.140625" style="1388"/>
    <col min="28" max="28" width="9.140625" style="312"/>
    <col min="29" max="33" width="9.140625" style="1388"/>
    <col min="34" max="16384" width="9.140625" style="312"/>
  </cols>
  <sheetData>
    <row r="1" spans="1:73" s="7" customFormat="1">
      <c r="A1" s="690" t="s">
        <v>25</v>
      </c>
      <c r="B1" s="715"/>
      <c r="C1" s="715"/>
      <c r="D1" s="715"/>
      <c r="E1" s="858"/>
      <c r="F1" s="779"/>
      <c r="G1" s="715"/>
      <c r="H1" s="715"/>
      <c r="I1" s="858"/>
      <c r="J1" s="794"/>
      <c r="K1" s="715"/>
      <c r="L1" s="715"/>
      <c r="M1" s="858"/>
      <c r="N1" s="1083"/>
      <c r="O1" s="715"/>
      <c r="P1" s="777"/>
      <c r="Q1" s="858"/>
      <c r="R1" s="1083"/>
      <c r="S1" s="1146"/>
      <c r="T1" s="1146"/>
      <c r="U1" s="858"/>
      <c r="V1" s="1083" t="s">
        <v>26</v>
      </c>
      <c r="W1" s="1146"/>
      <c r="X1" s="1146"/>
      <c r="Y1" s="858"/>
      <c r="Z1" s="1229"/>
      <c r="AA1" s="1146"/>
      <c r="AB1" s="1146"/>
      <c r="AC1" s="1146"/>
      <c r="AD1" s="1229"/>
      <c r="AE1" s="1146"/>
      <c r="AF1" s="1146"/>
      <c r="AG1" s="1146"/>
    </row>
    <row r="2" spans="1:73" s="7" customFormat="1" ht="14.25">
      <c r="A2" s="690" t="s">
        <v>403</v>
      </c>
      <c r="B2" s="694"/>
      <c r="C2" s="715"/>
      <c r="D2" s="715"/>
      <c r="E2" s="858"/>
      <c r="F2" s="715"/>
      <c r="G2" s="715"/>
      <c r="H2" s="715"/>
      <c r="I2" s="858"/>
      <c r="J2" s="715"/>
      <c r="K2" s="715"/>
      <c r="L2" s="715"/>
      <c r="M2" s="858"/>
      <c r="N2" s="715"/>
      <c r="O2" s="715"/>
      <c r="P2" s="777"/>
      <c r="Q2" s="858"/>
      <c r="R2" s="953"/>
      <c r="S2" s="1146"/>
      <c r="T2" s="1146"/>
      <c r="U2" s="858"/>
      <c r="V2" s="1146"/>
      <c r="W2" s="1146"/>
      <c r="X2" s="1146"/>
      <c r="Y2" s="858"/>
      <c r="Z2" s="1229"/>
      <c r="AA2" s="1146"/>
      <c r="AB2" s="1146"/>
      <c r="AC2" s="1146"/>
      <c r="AD2" s="1229"/>
      <c r="AE2" s="1146"/>
      <c r="AF2" s="1146"/>
      <c r="AG2" s="1146"/>
    </row>
    <row r="3" spans="1:73" s="310" customFormat="1">
      <c r="A3" s="716"/>
      <c r="B3" s="695">
        <v>2010</v>
      </c>
      <c r="C3" s="695"/>
      <c r="D3" s="695"/>
      <c r="E3" s="836"/>
      <c r="F3" s="695">
        <v>2011</v>
      </c>
      <c r="G3" s="695"/>
      <c r="H3" s="695"/>
      <c r="I3" s="836"/>
      <c r="J3" s="695">
        <v>2012</v>
      </c>
      <c r="K3" s="695"/>
      <c r="L3" s="695"/>
      <c r="M3" s="836"/>
      <c r="N3" s="695">
        <v>2013</v>
      </c>
      <c r="O3" s="695"/>
      <c r="P3" s="776"/>
      <c r="Q3" s="836"/>
      <c r="R3" s="952">
        <v>2014</v>
      </c>
      <c r="S3" s="1135"/>
      <c r="T3" s="1135"/>
      <c r="U3" s="836"/>
      <c r="V3" s="1135">
        <v>2015</v>
      </c>
      <c r="W3" s="1135"/>
      <c r="X3" s="1135"/>
      <c r="Y3" s="836"/>
      <c r="Z3" s="1230">
        <v>2016</v>
      </c>
      <c r="AA3" s="1135"/>
      <c r="AB3" s="1135"/>
      <c r="AC3" s="1135"/>
      <c r="AD3" s="1230">
        <v>2017</v>
      </c>
      <c r="AE3" s="1135"/>
      <c r="AF3" s="1135"/>
      <c r="AG3" s="1135"/>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row>
    <row r="4" spans="1:73" s="314" customFormat="1">
      <c r="A4" s="717" t="s">
        <v>30</v>
      </c>
      <c r="B4" s="577" t="s">
        <v>31</v>
      </c>
      <c r="C4" s="577" t="s">
        <v>32</v>
      </c>
      <c r="D4" s="577" t="s">
        <v>33</v>
      </c>
      <c r="E4" s="787" t="s">
        <v>34</v>
      </c>
      <c r="F4" s="577" t="s">
        <v>31</v>
      </c>
      <c r="G4" s="577" t="s">
        <v>32</v>
      </c>
      <c r="H4" s="579" t="s">
        <v>33</v>
      </c>
      <c r="I4" s="580" t="s">
        <v>34</v>
      </c>
      <c r="J4" s="577" t="s">
        <v>31</v>
      </c>
      <c r="K4" s="577" t="s">
        <v>32</v>
      </c>
      <c r="L4" s="579" t="s">
        <v>33</v>
      </c>
      <c r="M4" s="580" t="s">
        <v>34</v>
      </c>
      <c r="N4" s="577" t="s">
        <v>31</v>
      </c>
      <c r="O4" s="770" t="s">
        <v>32</v>
      </c>
      <c r="P4" s="577" t="s">
        <v>33</v>
      </c>
      <c r="Q4" s="857" t="s">
        <v>34</v>
      </c>
      <c r="R4" s="577" t="s">
        <v>31</v>
      </c>
      <c r="S4" s="770" t="s">
        <v>32</v>
      </c>
      <c r="T4" s="577" t="s">
        <v>33</v>
      </c>
      <c r="U4" s="857" t="s">
        <v>34</v>
      </c>
      <c r="V4" s="577" t="s">
        <v>31</v>
      </c>
      <c r="W4" s="770" t="s">
        <v>32</v>
      </c>
      <c r="X4" s="577" t="s">
        <v>33</v>
      </c>
      <c r="Y4" s="857" t="s">
        <v>34</v>
      </c>
      <c r="Z4" s="577" t="s">
        <v>31</v>
      </c>
      <c r="AA4" s="770" t="s">
        <v>32</v>
      </c>
      <c r="AB4" s="770" t="s">
        <v>33</v>
      </c>
      <c r="AC4" s="1263" t="s">
        <v>34</v>
      </c>
      <c r="AD4" s="1334" t="s">
        <v>31</v>
      </c>
      <c r="AE4" s="770" t="s">
        <v>32</v>
      </c>
      <c r="AF4" s="770" t="s">
        <v>33</v>
      </c>
      <c r="AG4" s="1263" t="s">
        <v>34</v>
      </c>
    </row>
    <row r="5" spans="1:73" s="310" customFormat="1">
      <c r="A5" s="689" t="s">
        <v>143</v>
      </c>
      <c r="B5" s="692"/>
      <c r="C5" s="714"/>
      <c r="D5" s="714"/>
      <c r="E5" s="843"/>
      <c r="F5" s="699"/>
      <c r="G5" s="714"/>
      <c r="H5" s="714"/>
      <c r="I5" s="843"/>
      <c r="J5" s="977"/>
      <c r="K5" s="995"/>
      <c r="L5" s="995"/>
      <c r="M5" s="995"/>
      <c r="N5" s="1002"/>
      <c r="O5" s="995"/>
      <c r="P5" s="995"/>
      <c r="Q5" s="1000"/>
      <c r="R5" s="1002"/>
      <c r="S5" s="1149"/>
      <c r="T5" s="1149"/>
      <c r="U5" s="1000"/>
      <c r="V5" s="1002"/>
      <c r="W5" s="1149"/>
      <c r="X5" s="1149"/>
      <c r="Y5" s="1000"/>
      <c r="Z5" s="1002"/>
      <c r="AA5" s="1149"/>
      <c r="AB5" s="1149"/>
      <c r="AC5" s="1348"/>
      <c r="AD5" s="1139"/>
      <c r="AE5" s="1149"/>
      <c r="AF5" s="1149"/>
      <c r="AG5" s="1149"/>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c r="BT5" s="312"/>
      <c r="BU5" s="312"/>
    </row>
    <row r="6" spans="1:73" s="310" customFormat="1">
      <c r="A6" s="688" t="s">
        <v>51</v>
      </c>
      <c r="B6" s="808">
        <v>2627</v>
      </c>
      <c r="C6" s="809">
        <v>3499</v>
      </c>
      <c r="D6" s="809">
        <v>3782</v>
      </c>
      <c r="E6" s="841">
        <v>4007</v>
      </c>
      <c r="F6" s="810">
        <v>3987</v>
      </c>
      <c r="G6" s="809">
        <v>4177</v>
      </c>
      <c r="H6" s="809">
        <v>4800</v>
      </c>
      <c r="I6" s="840">
        <v>4596</v>
      </c>
      <c r="J6" s="973">
        <v>4614</v>
      </c>
      <c r="K6" s="993">
        <v>5028</v>
      </c>
      <c r="L6" s="993">
        <v>4925</v>
      </c>
      <c r="M6" s="993">
        <v>4699</v>
      </c>
      <c r="N6" s="1003">
        <v>4156</v>
      </c>
      <c r="O6" s="1147">
        <v>4533</v>
      </c>
      <c r="P6" s="1147">
        <v>4212</v>
      </c>
      <c r="Q6" s="969">
        <v>4155</v>
      </c>
      <c r="R6" s="1003">
        <v>3760</v>
      </c>
      <c r="S6" s="1147">
        <v>4339</v>
      </c>
      <c r="T6" s="1147">
        <v>4145</v>
      </c>
      <c r="U6" s="969">
        <v>4771</v>
      </c>
      <c r="V6" s="1003">
        <v>4519</v>
      </c>
      <c r="W6" s="1147">
        <v>5072</v>
      </c>
      <c r="X6" s="1147">
        <v>5313</v>
      </c>
      <c r="Y6" s="969">
        <v>4824</v>
      </c>
      <c r="Z6" s="1003">
        <v>4170</v>
      </c>
      <c r="AA6" s="1147">
        <v>4775</v>
      </c>
      <c r="AB6" s="1147">
        <v>5023</v>
      </c>
      <c r="AC6" s="969">
        <v>5745</v>
      </c>
      <c r="AD6" s="546">
        <v>5728</v>
      </c>
      <c r="AE6" s="1147">
        <v>5989</v>
      </c>
      <c r="AF6" s="1147">
        <v>6234</v>
      </c>
      <c r="AG6" s="1147">
        <v>6233</v>
      </c>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row>
    <row r="7" spans="1:73" s="310" customFormat="1">
      <c r="A7" s="688" t="s">
        <v>289</v>
      </c>
      <c r="B7" s="808">
        <v>574</v>
      </c>
      <c r="C7" s="809">
        <v>621</v>
      </c>
      <c r="D7" s="809">
        <v>639</v>
      </c>
      <c r="E7" s="841">
        <v>664</v>
      </c>
      <c r="F7" s="810">
        <v>586</v>
      </c>
      <c r="G7" s="809">
        <v>589</v>
      </c>
      <c r="H7" s="809">
        <v>644</v>
      </c>
      <c r="I7" s="840">
        <v>703</v>
      </c>
      <c r="J7" s="973">
        <v>648</v>
      </c>
      <c r="K7" s="993">
        <v>661</v>
      </c>
      <c r="L7" s="993">
        <v>664</v>
      </c>
      <c r="M7" s="993">
        <v>691</v>
      </c>
      <c r="N7" s="1003">
        <v>633</v>
      </c>
      <c r="O7" s="1147">
        <v>677</v>
      </c>
      <c r="P7" s="1147">
        <v>688</v>
      </c>
      <c r="Q7" s="969">
        <v>705</v>
      </c>
      <c r="R7" s="1003">
        <v>820</v>
      </c>
      <c r="S7" s="1147">
        <v>847</v>
      </c>
      <c r="T7" s="1147">
        <v>1033</v>
      </c>
      <c r="U7" s="969">
        <v>1009</v>
      </c>
      <c r="V7" s="1003">
        <v>1035</v>
      </c>
      <c r="W7" s="1147">
        <v>1059</v>
      </c>
      <c r="X7" s="1147">
        <v>1148</v>
      </c>
      <c r="Y7" s="969">
        <v>1105</v>
      </c>
      <c r="Z7" s="1003">
        <v>1035</v>
      </c>
      <c r="AA7" s="1147">
        <v>1042</v>
      </c>
      <c r="AB7" s="1147">
        <v>1111</v>
      </c>
      <c r="AC7" s="969">
        <v>1204</v>
      </c>
      <c r="AD7" s="546">
        <v>1158</v>
      </c>
      <c r="AE7" s="1147">
        <v>1138</v>
      </c>
      <c r="AF7" s="1147">
        <v>1531</v>
      </c>
      <c r="AG7" s="1147">
        <v>1283</v>
      </c>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c r="BT7" s="312"/>
      <c r="BU7" s="312"/>
    </row>
    <row r="8" spans="1:73" s="310" customFormat="1">
      <c r="A8" s="688" t="s">
        <v>290</v>
      </c>
      <c r="B8" s="808">
        <v>27</v>
      </c>
      <c r="C8" s="809">
        <v>-139</v>
      </c>
      <c r="D8" s="809">
        <v>259</v>
      </c>
      <c r="E8" s="841">
        <v>113</v>
      </c>
      <c r="F8" s="810">
        <v>185</v>
      </c>
      <c r="G8" s="809">
        <v>51</v>
      </c>
      <c r="H8" s="809">
        <v>-312</v>
      </c>
      <c r="I8" s="840">
        <v>-100</v>
      </c>
      <c r="J8" s="973">
        <v>109</v>
      </c>
      <c r="K8" s="993">
        <v>-167</v>
      </c>
      <c r="L8" s="993">
        <v>-256</v>
      </c>
      <c r="M8" s="993">
        <v>-33</v>
      </c>
      <c r="N8" s="1003">
        <v>-303</v>
      </c>
      <c r="O8" s="1147">
        <v>29</v>
      </c>
      <c r="P8" s="1147">
        <v>270</v>
      </c>
      <c r="Q8" s="969">
        <v>-550</v>
      </c>
      <c r="R8" s="1003">
        <v>-65</v>
      </c>
      <c r="S8" s="1147">
        <v>-187</v>
      </c>
      <c r="T8" s="1147">
        <v>27</v>
      </c>
      <c r="U8" s="969">
        <v>-73</v>
      </c>
      <c r="V8" s="1003">
        <v>-259</v>
      </c>
      <c r="W8" s="1147">
        <v>39</v>
      </c>
      <c r="X8" s="1147">
        <v>-293</v>
      </c>
      <c r="Y8" s="969">
        <v>-15</v>
      </c>
      <c r="Z8" s="1003">
        <v>73</v>
      </c>
      <c r="AA8" s="1147">
        <v>-152</v>
      </c>
      <c r="AB8" s="1147">
        <v>264</v>
      </c>
      <c r="AC8" s="969">
        <v>310</v>
      </c>
      <c r="AD8" s="546">
        <v>275</v>
      </c>
      <c r="AE8" s="1147">
        <v>401</v>
      </c>
      <c r="AF8" s="1147">
        <v>-483</v>
      </c>
      <c r="AG8" s="1147">
        <v>-117</v>
      </c>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row>
    <row r="9" spans="1:73" s="310" customFormat="1">
      <c r="A9" s="687" t="s">
        <v>147</v>
      </c>
      <c r="B9" s="712">
        <f t="shared" ref="B9:I9" si="0">SUM(B6:B8)</f>
        <v>3228</v>
      </c>
      <c r="C9" s="712">
        <f t="shared" si="0"/>
        <v>3981</v>
      </c>
      <c r="D9" s="712">
        <f t="shared" si="0"/>
        <v>4680</v>
      </c>
      <c r="E9" s="856">
        <f t="shared" si="0"/>
        <v>4784</v>
      </c>
      <c r="F9" s="713">
        <f t="shared" si="0"/>
        <v>4758</v>
      </c>
      <c r="G9" s="712">
        <f t="shared" si="0"/>
        <v>4817</v>
      </c>
      <c r="H9" s="712">
        <f t="shared" si="0"/>
        <v>5132</v>
      </c>
      <c r="I9" s="855">
        <f t="shared" si="0"/>
        <v>5199</v>
      </c>
      <c r="J9" s="992">
        <v>5371</v>
      </c>
      <c r="K9" s="994">
        <v>5522</v>
      </c>
      <c r="L9" s="994">
        <v>5333</v>
      </c>
      <c r="M9" s="994">
        <v>5357</v>
      </c>
      <c r="N9" s="1004">
        <f>SUM(N6:N8)</f>
        <v>4486</v>
      </c>
      <c r="O9" s="1148">
        <f>SUM(O6:O8)</f>
        <v>5239</v>
      </c>
      <c r="P9" s="1148">
        <f>SUM(P6:P8)</f>
        <v>5170</v>
      </c>
      <c r="Q9" s="991">
        <f>SUM(Q6:Q8)</f>
        <v>4310</v>
      </c>
      <c r="R9" s="1004">
        <f>SUM(R6:R8)</f>
        <v>4515</v>
      </c>
      <c r="S9" s="1148">
        <v>4999</v>
      </c>
      <c r="T9" s="1148">
        <f t="shared" ref="T9:AD9" si="1">SUM(T6:T8)</f>
        <v>5205</v>
      </c>
      <c r="U9" s="991">
        <f t="shared" si="1"/>
        <v>5707</v>
      </c>
      <c r="V9" s="1004">
        <f t="shared" si="1"/>
        <v>5295</v>
      </c>
      <c r="W9" s="1148">
        <f t="shared" si="1"/>
        <v>6170</v>
      </c>
      <c r="X9" s="1148">
        <f t="shared" si="1"/>
        <v>6168</v>
      </c>
      <c r="Y9" s="991">
        <f t="shared" si="1"/>
        <v>5914</v>
      </c>
      <c r="Z9" s="1004">
        <f t="shared" si="1"/>
        <v>5278</v>
      </c>
      <c r="AA9" s="1148">
        <f t="shared" si="1"/>
        <v>5665</v>
      </c>
      <c r="AB9" s="1148">
        <f t="shared" si="1"/>
        <v>6398</v>
      </c>
      <c r="AC9" s="991">
        <f t="shared" si="1"/>
        <v>7259</v>
      </c>
      <c r="AD9" s="1148">
        <f t="shared" si="1"/>
        <v>7161</v>
      </c>
      <c r="AE9" s="1148">
        <f>SUM(AE6:AE8)</f>
        <v>7528</v>
      </c>
      <c r="AF9" s="1148">
        <f>SUM(AF6:AF8)</f>
        <v>7282</v>
      </c>
      <c r="AG9" s="1148">
        <f>SUM(AG6:AG8)</f>
        <v>7399</v>
      </c>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row>
    <row r="10" spans="1:73" s="310" customFormat="1">
      <c r="A10" s="688" t="s">
        <v>148</v>
      </c>
      <c r="B10" s="811">
        <v>-358</v>
      </c>
      <c r="C10" s="812">
        <v>119</v>
      </c>
      <c r="D10" s="812">
        <v>-72</v>
      </c>
      <c r="E10" s="841">
        <v>-649</v>
      </c>
      <c r="F10" s="813">
        <v>440</v>
      </c>
      <c r="G10" s="812">
        <v>-993</v>
      </c>
      <c r="H10" s="812">
        <v>-159</v>
      </c>
      <c r="I10" s="840">
        <v>-563</v>
      </c>
      <c r="J10" s="973">
        <v>372</v>
      </c>
      <c r="K10" s="993">
        <v>-819</v>
      </c>
      <c r="L10" s="1005">
        <v>-164</v>
      </c>
      <c r="M10" s="1005">
        <v>19</v>
      </c>
      <c r="N10" s="1003">
        <v>-642</v>
      </c>
      <c r="O10" s="1147">
        <v>425</v>
      </c>
      <c r="P10" s="1005">
        <v>-235</v>
      </c>
      <c r="Q10" s="1006">
        <v>-71</v>
      </c>
      <c r="R10" s="1003">
        <v>-241</v>
      </c>
      <c r="S10" s="1147">
        <v>-422</v>
      </c>
      <c r="T10" s="1147">
        <v>-288</v>
      </c>
      <c r="U10" s="1006">
        <v>102</v>
      </c>
      <c r="V10" s="1003">
        <v>-1679</v>
      </c>
      <c r="W10" s="1147">
        <v>367</v>
      </c>
      <c r="X10" s="1147">
        <v>130</v>
      </c>
      <c r="Y10" s="1006">
        <v>-855</v>
      </c>
      <c r="Z10" s="1003">
        <v>9</v>
      </c>
      <c r="AA10" s="1147">
        <v>82</v>
      </c>
      <c r="AB10" s="1147">
        <v>-448</v>
      </c>
      <c r="AC10" s="969">
        <v>-414</v>
      </c>
      <c r="AD10" s="1137">
        <v>-823</v>
      </c>
      <c r="AE10" s="1147">
        <v>608</v>
      </c>
      <c r="AF10" s="1147">
        <v>583</v>
      </c>
      <c r="AG10" s="1147">
        <v>-39</v>
      </c>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row>
    <row r="11" spans="1:73" s="310" customFormat="1">
      <c r="A11" s="688" t="s">
        <v>151</v>
      </c>
      <c r="B11" s="811">
        <v>-421</v>
      </c>
      <c r="C11" s="812">
        <v>-782</v>
      </c>
      <c r="D11" s="812">
        <v>-869</v>
      </c>
      <c r="E11" s="841">
        <v>-741</v>
      </c>
      <c r="F11" s="813">
        <v>-751</v>
      </c>
      <c r="G11" s="812">
        <v>-982</v>
      </c>
      <c r="H11" s="812">
        <v>-857</v>
      </c>
      <c r="I11" s="840">
        <v>-717</v>
      </c>
      <c r="J11" s="973">
        <v>-1500</v>
      </c>
      <c r="K11" s="993">
        <v>-1331</v>
      </c>
      <c r="L11" s="1005">
        <v>-1111</v>
      </c>
      <c r="M11" s="1005">
        <v>-1111</v>
      </c>
      <c r="N11" s="1003">
        <v>-1089</v>
      </c>
      <c r="O11" s="1147">
        <v>-1050</v>
      </c>
      <c r="P11" s="1005">
        <v>-1135</v>
      </c>
      <c r="Q11" s="1006">
        <v>-1348</v>
      </c>
      <c r="R11" s="1003">
        <v>-981</v>
      </c>
      <c r="S11" s="1147">
        <v>-1037</v>
      </c>
      <c r="T11" s="1147">
        <v>-1136</v>
      </c>
      <c r="U11" s="1006">
        <v>-674</v>
      </c>
      <c r="V11" s="1003">
        <v>-972</v>
      </c>
      <c r="W11" s="1147">
        <v>-1199</v>
      </c>
      <c r="X11" s="1147">
        <v>-1266</v>
      </c>
      <c r="Y11" s="1006">
        <v>-801</v>
      </c>
      <c r="Z11" s="1003">
        <v>-1390</v>
      </c>
      <c r="AA11" s="1147">
        <v>-3609</v>
      </c>
      <c r="AB11" s="1147">
        <v>-1270</v>
      </c>
      <c r="AC11" s="969">
        <v>-863</v>
      </c>
      <c r="AD11" s="1137">
        <v>-1820</v>
      </c>
      <c r="AE11" s="1147">
        <v>-2616</v>
      </c>
      <c r="AF11" s="1147">
        <v>-1450</v>
      </c>
      <c r="AG11" s="1147">
        <v>-1420</v>
      </c>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row>
    <row r="12" spans="1:73" s="310" customFormat="1">
      <c r="A12" s="688" t="s">
        <v>313</v>
      </c>
      <c r="B12" s="811"/>
      <c r="C12" s="812"/>
      <c r="D12" s="812"/>
      <c r="E12" s="841"/>
      <c r="F12" s="813"/>
      <c r="G12" s="812"/>
      <c r="H12" s="812"/>
      <c r="I12" s="840"/>
      <c r="J12" s="1026">
        <v>-20</v>
      </c>
      <c r="K12" s="1027">
        <v>-9</v>
      </c>
      <c r="L12" s="1028">
        <v>3</v>
      </c>
      <c r="M12" s="1028">
        <v>-93</v>
      </c>
      <c r="N12" s="1029">
        <v>-88</v>
      </c>
      <c r="O12" s="1151">
        <v>59</v>
      </c>
      <c r="P12" s="1028">
        <v>-14</v>
      </c>
      <c r="Q12" s="1030">
        <v>-591</v>
      </c>
      <c r="R12" s="1029">
        <v>-33</v>
      </c>
      <c r="S12" s="1151">
        <v>-14</v>
      </c>
      <c r="T12" s="1151">
        <v>3</v>
      </c>
      <c r="U12" s="1030">
        <v>-71</v>
      </c>
      <c r="V12" s="1029">
        <v>23</v>
      </c>
      <c r="W12" s="1151">
        <v>36</v>
      </c>
      <c r="X12" s="1151">
        <v>7</v>
      </c>
      <c r="Y12" s="1030">
        <v>12</v>
      </c>
      <c r="Z12" s="1029">
        <v>-1</v>
      </c>
      <c r="AA12" s="1151">
        <v>-36</v>
      </c>
      <c r="AB12" s="1151">
        <v>-57</v>
      </c>
      <c r="AC12" s="1349">
        <v>-449</v>
      </c>
      <c r="AD12" s="1026">
        <v>-109</v>
      </c>
      <c r="AE12" s="1151">
        <v>-885</v>
      </c>
      <c r="AF12" s="1151">
        <v>-105</v>
      </c>
      <c r="AG12" s="1151">
        <v>-181</v>
      </c>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row>
    <row r="13" spans="1:73" s="310" customFormat="1">
      <c r="A13" s="688" t="s">
        <v>157</v>
      </c>
      <c r="B13" s="811">
        <v>275</v>
      </c>
      <c r="C13" s="812">
        <v>-327</v>
      </c>
      <c r="D13" s="812">
        <v>-1035</v>
      </c>
      <c r="E13" s="841">
        <v>-643</v>
      </c>
      <c r="F13" s="813">
        <v>-2350</v>
      </c>
      <c r="G13" s="812">
        <v>-1469</v>
      </c>
      <c r="H13" s="812">
        <v>-925</v>
      </c>
      <c r="I13" s="840">
        <v>-1371</v>
      </c>
      <c r="J13" s="973">
        <v>-2027</v>
      </c>
      <c r="K13" s="993">
        <v>-401</v>
      </c>
      <c r="L13" s="1005">
        <v>-106</v>
      </c>
      <c r="M13" s="1005">
        <v>1168</v>
      </c>
      <c r="N13" s="1003">
        <v>-185</v>
      </c>
      <c r="O13" s="1147">
        <v>-471</v>
      </c>
      <c r="P13" s="1005">
        <v>-485</v>
      </c>
      <c r="Q13" s="1006">
        <v>603</v>
      </c>
      <c r="R13" s="1003">
        <v>-518</v>
      </c>
      <c r="S13" s="1147">
        <v>409</v>
      </c>
      <c r="T13" s="1147">
        <v>986</v>
      </c>
      <c r="U13" s="1006">
        <v>1179</v>
      </c>
      <c r="V13" s="1003">
        <v>180</v>
      </c>
      <c r="W13" s="1147">
        <v>-520</v>
      </c>
      <c r="X13" s="1147">
        <v>558</v>
      </c>
      <c r="Y13" s="1006">
        <v>1381</v>
      </c>
      <c r="Z13" s="1003">
        <v>113</v>
      </c>
      <c r="AA13" s="1147">
        <v>441</v>
      </c>
      <c r="AB13" s="1147">
        <v>1166</v>
      </c>
      <c r="AC13" s="969">
        <v>1155</v>
      </c>
      <c r="AD13" s="1137">
        <v>-525</v>
      </c>
      <c r="AE13" s="1147">
        <v>346</v>
      </c>
      <c r="AF13" s="1147">
        <v>345</v>
      </c>
      <c r="AG13" s="1147">
        <v>1049</v>
      </c>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row>
    <row r="14" spans="1:73" s="310" customFormat="1">
      <c r="A14" s="688" t="s">
        <v>291</v>
      </c>
      <c r="B14" s="811">
        <v>-191</v>
      </c>
      <c r="C14" s="812">
        <v>-331</v>
      </c>
      <c r="D14" s="812">
        <v>-98</v>
      </c>
      <c r="E14" s="841">
        <v>-205</v>
      </c>
      <c r="F14" s="813">
        <v>-268</v>
      </c>
      <c r="G14" s="812">
        <v>-343</v>
      </c>
      <c r="H14" s="812">
        <v>-439</v>
      </c>
      <c r="I14" s="840">
        <v>-282</v>
      </c>
      <c r="J14" s="973">
        <v>-367</v>
      </c>
      <c r="K14" s="993">
        <v>-385</v>
      </c>
      <c r="L14" s="1005">
        <v>-209</v>
      </c>
      <c r="M14" s="1005">
        <v>-338</v>
      </c>
      <c r="N14" s="1003">
        <v>-324</v>
      </c>
      <c r="O14" s="1147">
        <v>-338</v>
      </c>
      <c r="P14" s="1005">
        <v>-447</v>
      </c>
      <c r="Q14" s="1006">
        <v>-347</v>
      </c>
      <c r="R14" s="1003">
        <v>-462</v>
      </c>
      <c r="S14" s="1147">
        <v>-431</v>
      </c>
      <c r="T14" s="1147">
        <v>-487</v>
      </c>
      <c r="U14" s="1006">
        <v>-339</v>
      </c>
      <c r="V14" s="1003">
        <v>-291</v>
      </c>
      <c r="W14" s="1147">
        <v>-361</v>
      </c>
      <c r="X14" s="1147">
        <v>-301</v>
      </c>
      <c r="Y14" s="1006">
        <v>-310</v>
      </c>
      <c r="Z14" s="1003">
        <v>-249</v>
      </c>
      <c r="AA14" s="1147">
        <v>-291</v>
      </c>
      <c r="AB14" s="1147">
        <v>-361</v>
      </c>
      <c r="AC14" s="969">
        <v>-306</v>
      </c>
      <c r="AD14" s="1137">
        <v>-234</v>
      </c>
      <c r="AE14" s="1147">
        <v>-349</v>
      </c>
      <c r="AF14" s="1147">
        <v>-371</v>
      </c>
      <c r="AG14" s="1147">
        <v>-458</v>
      </c>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row>
    <row r="15" spans="1:73" s="310" customFormat="1">
      <c r="A15" s="688" t="s">
        <v>292</v>
      </c>
      <c r="B15" s="811">
        <v>128</v>
      </c>
      <c r="C15" s="812">
        <v>212</v>
      </c>
      <c r="D15" s="812">
        <v>6</v>
      </c>
      <c r="E15" s="841">
        <v>134</v>
      </c>
      <c r="F15" s="813">
        <v>142</v>
      </c>
      <c r="G15" s="812">
        <v>137</v>
      </c>
      <c r="H15" s="812">
        <v>109</v>
      </c>
      <c r="I15" s="840">
        <v>156</v>
      </c>
      <c r="J15" s="973">
        <v>173</v>
      </c>
      <c r="K15" s="993">
        <v>192</v>
      </c>
      <c r="L15" s="1007">
        <v>156</v>
      </c>
      <c r="M15" s="1007">
        <v>29</v>
      </c>
      <c r="N15" s="1003">
        <v>107</v>
      </c>
      <c r="O15" s="1147">
        <v>111</v>
      </c>
      <c r="P15" s="1007">
        <v>104</v>
      </c>
      <c r="Q15" s="1008">
        <v>113</v>
      </c>
      <c r="R15" s="1003">
        <v>109</v>
      </c>
      <c r="S15" s="1147">
        <v>113</v>
      </c>
      <c r="T15" s="1147">
        <v>79</v>
      </c>
      <c r="U15" s="1008">
        <v>115</v>
      </c>
      <c r="V15" s="1003">
        <v>128</v>
      </c>
      <c r="W15" s="1147">
        <v>89</v>
      </c>
      <c r="X15" s="1147">
        <v>120</v>
      </c>
      <c r="Y15" s="1008">
        <v>89</v>
      </c>
      <c r="Z15" s="1003">
        <v>136</v>
      </c>
      <c r="AA15" s="1147">
        <v>95</v>
      </c>
      <c r="AB15" s="1147">
        <v>93</v>
      </c>
      <c r="AC15" s="969">
        <v>135</v>
      </c>
      <c r="AD15" s="1137">
        <v>89</v>
      </c>
      <c r="AE15" s="1147">
        <v>103</v>
      </c>
      <c r="AF15" s="1147">
        <v>129</v>
      </c>
      <c r="AG15" s="1147">
        <v>143</v>
      </c>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row>
    <row r="16" spans="1:73" s="310" customFormat="1">
      <c r="A16" s="686" t="s">
        <v>160</v>
      </c>
      <c r="B16" s="710">
        <f>SUM(B9:B15)</f>
        <v>2661</v>
      </c>
      <c r="C16" s="814">
        <f t="shared" ref="C16:I16" si="2">SUM(C9:C15)</f>
        <v>2872</v>
      </c>
      <c r="D16" s="814">
        <f t="shared" si="2"/>
        <v>2612</v>
      </c>
      <c r="E16" s="852">
        <f t="shared" si="2"/>
        <v>2680</v>
      </c>
      <c r="F16" s="814">
        <f t="shared" si="2"/>
        <v>1971</v>
      </c>
      <c r="G16" s="814">
        <f t="shared" si="2"/>
        <v>1167</v>
      </c>
      <c r="H16" s="814">
        <f t="shared" si="2"/>
        <v>2861</v>
      </c>
      <c r="I16" s="852">
        <f t="shared" si="2"/>
        <v>2422</v>
      </c>
      <c r="J16" s="968">
        <v>2002</v>
      </c>
      <c r="K16" s="990">
        <v>2769</v>
      </c>
      <c r="L16" s="990">
        <v>3902</v>
      </c>
      <c r="M16" s="990">
        <v>5031</v>
      </c>
      <c r="N16" s="999">
        <f t="shared" ref="N16:AB16" si="3">SUM(N9:N15)</f>
        <v>2265</v>
      </c>
      <c r="O16" s="1145">
        <f>SUM(O9:O15)</f>
        <v>3975</v>
      </c>
      <c r="P16" s="1145">
        <f t="shared" si="3"/>
        <v>2958</v>
      </c>
      <c r="Q16" s="989">
        <f>SUM(Q9:Q15)</f>
        <v>2669</v>
      </c>
      <c r="R16" s="999">
        <f t="shared" si="3"/>
        <v>2389</v>
      </c>
      <c r="S16" s="1145">
        <f>SUM(S9:S15)</f>
        <v>3617</v>
      </c>
      <c r="T16" s="1145">
        <f t="shared" si="3"/>
        <v>4362</v>
      </c>
      <c r="U16" s="989">
        <f t="shared" si="3"/>
        <v>6019</v>
      </c>
      <c r="V16" s="999">
        <f t="shared" si="3"/>
        <v>2684</v>
      </c>
      <c r="W16" s="1145">
        <f t="shared" si="3"/>
        <v>4582</v>
      </c>
      <c r="X16" s="1145">
        <f t="shared" si="3"/>
        <v>5416</v>
      </c>
      <c r="Y16" s="989">
        <f t="shared" si="3"/>
        <v>5430</v>
      </c>
      <c r="Z16" s="999">
        <f t="shared" si="3"/>
        <v>3896</v>
      </c>
      <c r="AA16" s="1145">
        <f t="shared" si="3"/>
        <v>2347</v>
      </c>
      <c r="AB16" s="1145">
        <f t="shared" si="3"/>
        <v>5521</v>
      </c>
      <c r="AC16" s="989">
        <f>SUM(AC9:AC15)</f>
        <v>6517</v>
      </c>
      <c r="AD16" s="1145">
        <f>SUM(AD9:AD15)</f>
        <v>3739</v>
      </c>
      <c r="AE16" s="1145">
        <f>SUM(AE9:AE15)</f>
        <v>4735</v>
      </c>
      <c r="AF16" s="1145">
        <f>SUM(AF9:AF15)</f>
        <v>6413</v>
      </c>
      <c r="AG16" s="1145">
        <f>SUM(AG9:AG15)</f>
        <v>6493</v>
      </c>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row>
    <row r="17" spans="1:73" s="310" customFormat="1">
      <c r="A17" s="677" t="s">
        <v>161</v>
      </c>
      <c r="B17" s="692"/>
      <c r="C17" s="698"/>
      <c r="D17" s="698"/>
      <c r="E17" s="854"/>
      <c r="F17" s="711"/>
      <c r="G17" s="698"/>
      <c r="H17" s="698"/>
      <c r="I17" s="843"/>
      <c r="J17" s="977"/>
      <c r="K17" s="976"/>
      <c r="L17" s="976"/>
      <c r="M17" s="976"/>
      <c r="N17" s="1002"/>
      <c r="O17" s="1138"/>
      <c r="P17" s="1138"/>
      <c r="Q17" s="975"/>
      <c r="R17" s="1002"/>
      <c r="S17" s="1138"/>
      <c r="T17" s="1138"/>
      <c r="U17" s="975"/>
      <c r="V17" s="1002"/>
      <c r="W17" s="1138"/>
      <c r="X17" s="1138"/>
      <c r="Y17" s="975"/>
      <c r="Z17" s="1002"/>
      <c r="AA17" s="1138"/>
      <c r="AB17" s="1138"/>
      <c r="AC17" s="975"/>
      <c r="AD17" s="1139"/>
      <c r="AE17" s="1138"/>
      <c r="AF17" s="1138"/>
      <c r="AG17" s="1138"/>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row>
    <row r="18" spans="1:73" s="310" customFormat="1">
      <c r="A18" s="688" t="s">
        <v>293</v>
      </c>
      <c r="B18" s="815">
        <v>-177</v>
      </c>
      <c r="C18" s="816">
        <v>-193</v>
      </c>
      <c r="D18" s="816">
        <v>-274</v>
      </c>
      <c r="E18" s="841">
        <v>-224</v>
      </c>
      <c r="F18" s="818">
        <v>-301</v>
      </c>
      <c r="G18" s="816">
        <v>-472</v>
      </c>
      <c r="H18" s="816">
        <v>-411</v>
      </c>
      <c r="I18" s="840">
        <v>-544</v>
      </c>
      <c r="J18" s="973">
        <v>-413</v>
      </c>
      <c r="K18" s="993">
        <v>-456</v>
      </c>
      <c r="L18" s="1005">
        <v>-365</v>
      </c>
      <c r="M18" s="1005">
        <v>-438</v>
      </c>
      <c r="N18" s="1003">
        <v>-304</v>
      </c>
      <c r="O18" s="1147">
        <v>-275</v>
      </c>
      <c r="P18" s="1005">
        <v>-323</v>
      </c>
      <c r="Q18" s="1006">
        <v>-353</v>
      </c>
      <c r="R18" s="1003">
        <v>-344</v>
      </c>
      <c r="S18" s="1147">
        <v>-358</v>
      </c>
      <c r="T18" s="1147">
        <v>-325</v>
      </c>
      <c r="U18" s="1006">
        <v>-521</v>
      </c>
      <c r="V18" s="1003">
        <v>-390</v>
      </c>
      <c r="W18" s="1147">
        <v>-437</v>
      </c>
      <c r="X18" s="1147">
        <v>-392</v>
      </c>
      <c r="Y18" s="1006">
        <v>-486</v>
      </c>
      <c r="Z18" s="1003">
        <v>-291</v>
      </c>
      <c r="AA18" s="1147">
        <v>-322</v>
      </c>
      <c r="AB18" s="1147">
        <v>-345</v>
      </c>
      <c r="AC18" s="969">
        <v>-411</v>
      </c>
      <c r="AD18" s="1137">
        <v>-363</v>
      </c>
      <c r="AE18" s="1147">
        <v>-359</v>
      </c>
      <c r="AF18" s="1147">
        <v>-429</v>
      </c>
      <c r="AG18" s="1147">
        <v>-591</v>
      </c>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row>
    <row r="19" spans="1:73" s="310" customFormat="1">
      <c r="A19" s="688" t="s">
        <v>294</v>
      </c>
      <c r="B19" s="815">
        <v>12</v>
      </c>
      <c r="C19" s="816">
        <v>11</v>
      </c>
      <c r="D19" s="816">
        <v>14</v>
      </c>
      <c r="E19" s="841">
        <v>16</v>
      </c>
      <c r="F19" s="818">
        <v>16</v>
      </c>
      <c r="G19" s="816">
        <v>16</v>
      </c>
      <c r="H19" s="816">
        <v>12</v>
      </c>
      <c r="I19" s="840">
        <v>8</v>
      </c>
      <c r="J19" s="973">
        <v>8</v>
      </c>
      <c r="K19" s="993">
        <v>18</v>
      </c>
      <c r="L19" s="1005">
        <v>15</v>
      </c>
      <c r="M19" s="1005">
        <v>26</v>
      </c>
      <c r="N19" s="1003">
        <v>17</v>
      </c>
      <c r="O19" s="1147">
        <v>14</v>
      </c>
      <c r="P19" s="1005">
        <v>21</v>
      </c>
      <c r="Q19" s="1006">
        <v>12</v>
      </c>
      <c r="R19" s="1003">
        <v>13</v>
      </c>
      <c r="S19" s="1147">
        <v>27</v>
      </c>
      <c r="T19" s="1147">
        <v>28</v>
      </c>
      <c r="U19" s="1006">
        <v>18</v>
      </c>
      <c r="V19" s="1003">
        <v>19</v>
      </c>
      <c r="W19" s="1147">
        <v>38</v>
      </c>
      <c r="X19" s="1147">
        <v>481</v>
      </c>
      <c r="Y19" s="1006">
        <v>62</v>
      </c>
      <c r="Z19" s="1003">
        <v>28</v>
      </c>
      <c r="AA19" s="1147">
        <v>30</v>
      </c>
      <c r="AB19" s="1147">
        <v>24</v>
      </c>
      <c r="AC19" s="969">
        <v>62</v>
      </c>
      <c r="AD19" s="1137">
        <v>15</v>
      </c>
      <c r="AE19" s="1147">
        <v>30</v>
      </c>
      <c r="AF19" s="1147">
        <v>39</v>
      </c>
      <c r="AG19" s="1147">
        <v>95</v>
      </c>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c r="BT19" s="312"/>
      <c r="BU19" s="312"/>
    </row>
    <row r="20" spans="1:73" s="310" customFormat="1">
      <c r="A20" s="688" t="s">
        <v>295</v>
      </c>
      <c r="B20" s="815">
        <v>-123</v>
      </c>
      <c r="C20" s="816">
        <v>-109</v>
      </c>
      <c r="D20" s="816">
        <v>-130</v>
      </c>
      <c r="E20" s="841">
        <v>-155</v>
      </c>
      <c r="F20" s="818">
        <v>-123</v>
      </c>
      <c r="G20" s="816">
        <v>-145</v>
      </c>
      <c r="H20" s="816">
        <v>-148</v>
      </c>
      <c r="I20" s="840">
        <v>-203</v>
      </c>
      <c r="J20" s="973">
        <v>-172</v>
      </c>
      <c r="K20" s="993">
        <v>-271</v>
      </c>
      <c r="L20" s="1005">
        <v>-218</v>
      </c>
      <c r="M20" s="1005">
        <v>-259</v>
      </c>
      <c r="N20" s="1003">
        <v>-207</v>
      </c>
      <c r="O20" s="1147">
        <v>-272</v>
      </c>
      <c r="P20" s="1005">
        <v>-231</v>
      </c>
      <c r="Q20" s="1006">
        <v>-299</v>
      </c>
      <c r="R20" s="1003">
        <v>-264</v>
      </c>
      <c r="S20" s="1147">
        <v>-278</v>
      </c>
      <c r="T20" s="1147">
        <v>-319</v>
      </c>
      <c r="U20" s="1006">
        <v>-326</v>
      </c>
      <c r="V20" s="1003">
        <v>-252</v>
      </c>
      <c r="W20" s="1147">
        <v>-327</v>
      </c>
      <c r="X20" s="1147">
        <v>-235</v>
      </c>
      <c r="Y20" s="1006">
        <v>-354</v>
      </c>
      <c r="Z20" s="1003">
        <v>-272</v>
      </c>
      <c r="AA20" s="1147">
        <v>-283</v>
      </c>
      <c r="AB20" s="1147">
        <v>-262</v>
      </c>
      <c r="AC20" s="969">
        <v>-210</v>
      </c>
      <c r="AD20" s="1137">
        <v>-251</v>
      </c>
      <c r="AE20" s="1147">
        <v>-230</v>
      </c>
      <c r="AF20" s="1147">
        <v>-303</v>
      </c>
      <c r="AG20" s="1147">
        <v>-237</v>
      </c>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row>
    <row r="21" spans="1:73" s="310" customFormat="1">
      <c r="A21" s="688" t="s">
        <v>296</v>
      </c>
      <c r="B21" s="817">
        <v>0</v>
      </c>
      <c r="C21" s="816">
        <v>2</v>
      </c>
      <c r="D21" s="816">
        <v>5</v>
      </c>
      <c r="E21" s="841">
        <v>3</v>
      </c>
      <c r="F21" s="818">
        <v>8</v>
      </c>
      <c r="G21" s="816">
        <v>2</v>
      </c>
      <c r="H21" s="816">
        <v>2</v>
      </c>
      <c r="I21" s="839">
        <v>0</v>
      </c>
      <c r="J21" s="974">
        <v>3</v>
      </c>
      <c r="K21" s="993">
        <v>-1</v>
      </c>
      <c r="L21" s="1009">
        <v>2</v>
      </c>
      <c r="M21" s="1009">
        <v>3</v>
      </c>
      <c r="N21" s="1010">
        <v>1</v>
      </c>
      <c r="O21" s="1147">
        <v>2</v>
      </c>
      <c r="P21" s="1009">
        <v>8</v>
      </c>
      <c r="Q21" s="1011">
        <v>1</v>
      </c>
      <c r="R21" s="1010">
        <v>4</v>
      </c>
      <c r="S21" s="1147">
        <v>3</v>
      </c>
      <c r="T21" s="1147">
        <v>3</v>
      </c>
      <c r="U21" s="972">
        <v>0</v>
      </c>
      <c r="V21" s="1010">
        <v>0</v>
      </c>
      <c r="W21" s="1147">
        <v>3</v>
      </c>
      <c r="X21" s="1147">
        <v>13</v>
      </c>
      <c r="Y21" s="972">
        <v>1</v>
      </c>
      <c r="Z21" s="1010">
        <v>2</v>
      </c>
      <c r="AA21" s="1147">
        <v>1</v>
      </c>
      <c r="AB21" s="1147">
        <v>3</v>
      </c>
      <c r="AC21" s="969">
        <v>9</v>
      </c>
      <c r="AD21" s="974">
        <v>2</v>
      </c>
      <c r="AE21" s="1136">
        <v>0</v>
      </c>
      <c r="AF21" s="1136">
        <v>0</v>
      </c>
      <c r="AG21" s="1136">
        <v>0</v>
      </c>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row>
    <row r="22" spans="1:73" s="310" customFormat="1">
      <c r="A22" s="688" t="s">
        <v>297</v>
      </c>
      <c r="B22" s="815">
        <v>-1361</v>
      </c>
      <c r="C22" s="816">
        <v>-25</v>
      </c>
      <c r="D22" s="816">
        <v>-282</v>
      </c>
      <c r="E22" s="841">
        <v>-42</v>
      </c>
      <c r="F22" s="818">
        <v>-91</v>
      </c>
      <c r="G22" s="816">
        <v>-43</v>
      </c>
      <c r="H22" s="816">
        <v>-490</v>
      </c>
      <c r="I22" s="840">
        <v>-1674</v>
      </c>
      <c r="J22" s="973">
        <v>-561</v>
      </c>
      <c r="K22" s="993">
        <v>-139</v>
      </c>
      <c r="L22" s="1005">
        <v>-349</v>
      </c>
      <c r="M22" s="1005">
        <v>-146</v>
      </c>
      <c r="N22" s="1003">
        <v>-443</v>
      </c>
      <c r="O22" s="1147">
        <v>-566</v>
      </c>
      <c r="P22" s="1005">
        <v>-126</v>
      </c>
      <c r="Q22" s="1006">
        <v>-358</v>
      </c>
      <c r="R22" s="1003">
        <v>-6943</v>
      </c>
      <c r="S22" s="1147">
        <v>-356</v>
      </c>
      <c r="T22" s="1147">
        <v>-1081</v>
      </c>
      <c r="U22" s="1006">
        <v>-35</v>
      </c>
      <c r="V22" s="1003">
        <v>-1635</v>
      </c>
      <c r="W22" s="1147">
        <v>-22</v>
      </c>
      <c r="X22" s="1147">
        <v>-115</v>
      </c>
      <c r="Y22" s="1006">
        <v>-80</v>
      </c>
      <c r="Z22" s="1003">
        <v>-607</v>
      </c>
      <c r="AA22" s="1147">
        <v>-357</v>
      </c>
      <c r="AB22" s="1147">
        <v>-3692</v>
      </c>
      <c r="AC22" s="969">
        <v>-60</v>
      </c>
      <c r="AD22" s="1137">
        <v>-61</v>
      </c>
      <c r="AE22" s="1147">
        <v>-124</v>
      </c>
      <c r="AF22" s="1147">
        <v>-325</v>
      </c>
      <c r="AG22" s="1147">
        <v>-10</v>
      </c>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row>
    <row r="23" spans="1:73" s="310" customFormat="1">
      <c r="A23" s="688" t="s">
        <v>298</v>
      </c>
      <c r="B23" s="817">
        <v>0</v>
      </c>
      <c r="C23" s="817">
        <v>0</v>
      </c>
      <c r="D23" s="817">
        <v>0</v>
      </c>
      <c r="E23" s="841">
        <v>19</v>
      </c>
      <c r="F23" s="817">
        <v>0</v>
      </c>
      <c r="G23" s="817">
        <v>0</v>
      </c>
      <c r="H23" s="817">
        <v>0</v>
      </c>
      <c r="I23" s="841">
        <v>92</v>
      </c>
      <c r="J23" s="971">
        <v>0</v>
      </c>
      <c r="K23" s="971">
        <v>0</v>
      </c>
      <c r="L23" s="971">
        <v>0</v>
      </c>
      <c r="M23" s="972">
        <v>0</v>
      </c>
      <c r="N23" s="1136">
        <v>0</v>
      </c>
      <c r="O23" s="1147">
        <v>1</v>
      </c>
      <c r="P23" s="1136">
        <v>0</v>
      </c>
      <c r="Q23" s="1006">
        <v>-57</v>
      </c>
      <c r="R23" s="1136">
        <v>0</v>
      </c>
      <c r="S23" s="1136">
        <v>0</v>
      </c>
      <c r="T23" s="1136">
        <v>0</v>
      </c>
      <c r="U23" s="972">
        <v>0</v>
      </c>
      <c r="V23" s="1147">
        <v>43</v>
      </c>
      <c r="W23" s="1136">
        <v>0</v>
      </c>
      <c r="X23" s="1136">
        <v>0</v>
      </c>
      <c r="Y23" s="972">
        <v>15</v>
      </c>
      <c r="Z23" s="1136">
        <v>0</v>
      </c>
      <c r="AA23" s="1136">
        <v>0</v>
      </c>
      <c r="AB23" s="1136">
        <v>0</v>
      </c>
      <c r="AC23" s="970">
        <v>0</v>
      </c>
      <c r="AD23" s="1136">
        <v>0</v>
      </c>
      <c r="AE23" s="1136">
        <v>0</v>
      </c>
      <c r="AF23" s="1136">
        <v>0</v>
      </c>
      <c r="AG23" s="1147">
        <v>1560</v>
      </c>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312"/>
      <c r="BS23" s="312"/>
      <c r="BT23" s="312"/>
      <c r="BU23" s="312"/>
    </row>
    <row r="24" spans="1:73" s="310" customFormat="1">
      <c r="A24" s="688" t="s">
        <v>299</v>
      </c>
      <c r="B24" s="815">
        <v>-150</v>
      </c>
      <c r="C24" s="816">
        <v>-116</v>
      </c>
      <c r="D24" s="816">
        <v>252</v>
      </c>
      <c r="E24" s="841">
        <v>209</v>
      </c>
      <c r="F24" s="818">
        <v>455</v>
      </c>
      <c r="G24" s="816">
        <v>-1</v>
      </c>
      <c r="H24" s="815">
        <v>-191</v>
      </c>
      <c r="I24" s="853">
        <v>-109</v>
      </c>
      <c r="J24" s="1012">
        <v>-522</v>
      </c>
      <c r="K24" s="993">
        <v>355</v>
      </c>
      <c r="L24" s="1013">
        <v>1265</v>
      </c>
      <c r="M24" s="1013">
        <v>-117</v>
      </c>
      <c r="N24" s="1014">
        <v>-490</v>
      </c>
      <c r="O24" s="1147">
        <v>-148</v>
      </c>
      <c r="P24" s="1013">
        <v>-39</v>
      </c>
      <c r="Q24" s="1015">
        <v>-58</v>
      </c>
      <c r="R24" s="1014">
        <v>165</v>
      </c>
      <c r="S24" s="1147">
        <v>265</v>
      </c>
      <c r="T24" s="1147">
        <v>166</v>
      </c>
      <c r="U24" s="1015">
        <v>-107</v>
      </c>
      <c r="V24" s="1014">
        <v>17</v>
      </c>
      <c r="W24" s="1147">
        <v>130</v>
      </c>
      <c r="X24" s="1147">
        <v>-31</v>
      </c>
      <c r="Y24" s="1015">
        <v>81</v>
      </c>
      <c r="Z24" s="1014">
        <v>-59</v>
      </c>
      <c r="AA24" s="1147">
        <v>-109</v>
      </c>
      <c r="AB24" s="1147">
        <v>-71</v>
      </c>
      <c r="AC24" s="969">
        <v>44</v>
      </c>
      <c r="AD24" s="1012">
        <v>8</v>
      </c>
      <c r="AE24" s="1147">
        <v>33</v>
      </c>
      <c r="AF24" s="1147">
        <v>113</v>
      </c>
      <c r="AG24" s="1147">
        <v>630</v>
      </c>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2"/>
      <c r="BS24" s="312"/>
      <c r="BT24" s="312"/>
      <c r="BU24" s="312"/>
    </row>
    <row r="25" spans="1:73" s="310" customFormat="1">
      <c r="A25" s="686" t="s">
        <v>170</v>
      </c>
      <c r="B25" s="710">
        <f t="shared" ref="B25:I25" si="4">SUM(B18:B24)</f>
        <v>-1799</v>
      </c>
      <c r="C25" s="819">
        <f t="shared" si="4"/>
        <v>-430</v>
      </c>
      <c r="D25" s="819">
        <f t="shared" si="4"/>
        <v>-415</v>
      </c>
      <c r="E25" s="852">
        <f t="shared" si="4"/>
        <v>-174</v>
      </c>
      <c r="F25" s="819">
        <f t="shared" si="4"/>
        <v>-36</v>
      </c>
      <c r="G25" s="819">
        <f t="shared" si="4"/>
        <v>-643</v>
      </c>
      <c r="H25" s="819">
        <f t="shared" si="4"/>
        <v>-1226</v>
      </c>
      <c r="I25" s="852">
        <f t="shared" si="4"/>
        <v>-2430</v>
      </c>
      <c r="J25" s="968">
        <v>-1657</v>
      </c>
      <c r="K25" s="990">
        <v>-494</v>
      </c>
      <c r="L25" s="990">
        <v>350</v>
      </c>
      <c r="M25" s="990">
        <v>-931</v>
      </c>
      <c r="N25" s="999">
        <f t="shared" ref="N25:AD25" si="5">SUM(N18:N24)</f>
        <v>-1426</v>
      </c>
      <c r="O25" s="1145">
        <f t="shared" si="5"/>
        <v>-1244</v>
      </c>
      <c r="P25" s="1145">
        <f t="shared" si="5"/>
        <v>-690</v>
      </c>
      <c r="Q25" s="989">
        <f>SUM(Q18:Q24)</f>
        <v>-1112</v>
      </c>
      <c r="R25" s="999">
        <f t="shared" si="5"/>
        <v>-7369</v>
      </c>
      <c r="S25" s="1145">
        <f t="shared" si="5"/>
        <v>-697</v>
      </c>
      <c r="T25" s="1145">
        <f t="shared" si="5"/>
        <v>-1528</v>
      </c>
      <c r="U25" s="989">
        <f t="shared" si="5"/>
        <v>-971</v>
      </c>
      <c r="V25" s="999">
        <f t="shared" si="5"/>
        <v>-2198</v>
      </c>
      <c r="W25" s="1145">
        <f t="shared" si="5"/>
        <v>-615</v>
      </c>
      <c r="X25" s="1145">
        <f t="shared" si="5"/>
        <v>-279</v>
      </c>
      <c r="Y25" s="989">
        <f t="shared" si="5"/>
        <v>-761</v>
      </c>
      <c r="Z25" s="999">
        <f t="shared" si="5"/>
        <v>-1199</v>
      </c>
      <c r="AA25" s="1145">
        <f t="shared" si="5"/>
        <v>-1040</v>
      </c>
      <c r="AB25" s="1145">
        <f t="shared" si="5"/>
        <v>-4343</v>
      </c>
      <c r="AC25" s="989">
        <f t="shared" si="5"/>
        <v>-566</v>
      </c>
      <c r="AD25" s="1145">
        <f t="shared" si="5"/>
        <v>-650</v>
      </c>
      <c r="AE25" s="1145">
        <f>SUM(AE18:AE24)</f>
        <v>-650</v>
      </c>
      <c r="AF25" s="1145">
        <f>SUM(AF18:AF24)</f>
        <v>-905</v>
      </c>
      <c r="AG25" s="1145">
        <f>SUM(AG18:AG24)</f>
        <v>1447</v>
      </c>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row>
    <row r="26" spans="1:73" s="310" customFormat="1">
      <c r="A26" s="689" t="s">
        <v>171</v>
      </c>
      <c r="B26" s="821"/>
      <c r="C26" s="827"/>
      <c r="D26" s="827"/>
      <c r="E26" s="843"/>
      <c r="F26" s="828"/>
      <c r="G26" s="827"/>
      <c r="H26" s="827"/>
      <c r="I26" s="843"/>
      <c r="J26" s="977"/>
      <c r="K26" s="976"/>
      <c r="L26" s="976"/>
      <c r="M26" s="976"/>
      <c r="N26" s="1002"/>
      <c r="O26" s="1138"/>
      <c r="P26" s="1138"/>
      <c r="Q26" s="975"/>
      <c r="R26" s="1002"/>
      <c r="S26" s="1138"/>
      <c r="T26" s="1138"/>
      <c r="U26" s="975"/>
      <c r="V26" s="1002"/>
      <c r="W26" s="1138"/>
      <c r="X26" s="1138"/>
      <c r="Y26" s="975"/>
      <c r="Z26" s="1002"/>
      <c r="AA26" s="1138"/>
      <c r="AB26" s="1138"/>
      <c r="AC26" s="975"/>
      <c r="AD26" s="1139"/>
      <c r="AE26" s="1138"/>
      <c r="AF26" s="1138"/>
      <c r="AG26" s="1138"/>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c r="BR26" s="312"/>
      <c r="BS26" s="312"/>
      <c r="BT26" s="312"/>
      <c r="BU26" s="312"/>
    </row>
    <row r="27" spans="1:73" s="310" customFormat="1">
      <c r="A27" s="678" t="s">
        <v>172</v>
      </c>
      <c r="B27" s="823">
        <v>0</v>
      </c>
      <c r="C27" s="822">
        <v>-3649</v>
      </c>
      <c r="D27" s="823">
        <v>0</v>
      </c>
      <c r="E27" s="839">
        <v>0</v>
      </c>
      <c r="F27" s="826">
        <v>1</v>
      </c>
      <c r="G27" s="822">
        <v>-4852</v>
      </c>
      <c r="H27" s="823">
        <v>0</v>
      </c>
      <c r="I27" s="839">
        <v>0</v>
      </c>
      <c r="J27" s="971">
        <v>0</v>
      </c>
      <c r="K27" s="993">
        <v>-6069</v>
      </c>
      <c r="L27" s="971">
        <v>0</v>
      </c>
      <c r="M27" s="972">
        <v>0</v>
      </c>
      <c r="N27" s="1136">
        <v>0</v>
      </c>
      <c r="O27" s="1147">
        <v>-6668</v>
      </c>
      <c r="P27" s="1136">
        <v>0</v>
      </c>
      <c r="Q27" s="972">
        <v>0</v>
      </c>
      <c r="R27" s="1136">
        <v>0</v>
      </c>
      <c r="S27" s="1147">
        <v>-6681</v>
      </c>
      <c r="T27" s="1136">
        <v>0</v>
      </c>
      <c r="U27" s="972">
        <v>0</v>
      </c>
      <c r="V27" s="1136">
        <v>0</v>
      </c>
      <c r="W27" s="1147">
        <v>-3651</v>
      </c>
      <c r="X27" s="1136">
        <v>0</v>
      </c>
      <c r="Y27" s="969">
        <v>-3654</v>
      </c>
      <c r="Z27" s="1136">
        <v>0</v>
      </c>
      <c r="AA27" s="1147">
        <v>-3830</v>
      </c>
      <c r="AB27" s="1136">
        <v>0</v>
      </c>
      <c r="AC27" s="1350">
        <v>-3835</v>
      </c>
      <c r="AD27" s="1335">
        <v>1</v>
      </c>
      <c r="AE27" s="1147">
        <v>-4126</v>
      </c>
      <c r="AF27" s="1136">
        <v>0</v>
      </c>
      <c r="AG27" s="1147">
        <v>-4127</v>
      </c>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c r="BR27" s="312"/>
      <c r="BS27" s="312"/>
      <c r="BT27" s="312"/>
      <c r="BU27" s="312"/>
    </row>
    <row r="28" spans="1:73" s="310" customFormat="1">
      <c r="A28" s="688" t="s">
        <v>173</v>
      </c>
      <c r="B28" s="823">
        <v>0</v>
      </c>
      <c r="C28" s="823">
        <v>0</v>
      </c>
      <c r="D28" s="823">
        <v>0</v>
      </c>
      <c r="E28" s="841">
        <v>-1</v>
      </c>
      <c r="F28" s="826" t="s">
        <v>227</v>
      </c>
      <c r="G28" s="822" t="s">
        <v>227</v>
      </c>
      <c r="H28" s="822">
        <v>-2</v>
      </c>
      <c r="I28" s="839">
        <v>0</v>
      </c>
      <c r="J28" s="973">
        <v>1</v>
      </c>
      <c r="K28" s="971">
        <v>0</v>
      </c>
      <c r="L28" s="993">
        <v>-2</v>
      </c>
      <c r="M28" s="972">
        <v>0</v>
      </c>
      <c r="N28" s="1136">
        <v>0</v>
      </c>
      <c r="O28" s="1136">
        <v>0</v>
      </c>
      <c r="P28" s="1136">
        <v>0</v>
      </c>
      <c r="Q28" s="969">
        <v>-1</v>
      </c>
      <c r="R28" s="1136">
        <v>0</v>
      </c>
      <c r="S28" s="1136">
        <v>0</v>
      </c>
      <c r="T28" s="1147">
        <v>-1</v>
      </c>
      <c r="U28" s="972">
        <v>0</v>
      </c>
      <c r="V28" s="1136">
        <v>0</v>
      </c>
      <c r="W28" s="1136">
        <v>0</v>
      </c>
      <c r="X28" s="1147">
        <v>-30</v>
      </c>
      <c r="Y28" s="969">
        <v>1</v>
      </c>
      <c r="Z28" s="1249">
        <v>-12</v>
      </c>
      <c r="AA28" s="1136">
        <v>0</v>
      </c>
      <c r="AB28" s="1147">
        <v>-1</v>
      </c>
      <c r="AC28" s="969">
        <v>-9</v>
      </c>
      <c r="AD28" s="1136">
        <v>0</v>
      </c>
      <c r="AE28" s="1136">
        <v>0</v>
      </c>
      <c r="AF28" s="1147">
        <v>-3</v>
      </c>
      <c r="AG28" s="1136">
        <v>0</v>
      </c>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row>
    <row r="29" spans="1:73" s="310" customFormat="1">
      <c r="A29" s="678" t="s">
        <v>174</v>
      </c>
      <c r="B29" s="823">
        <v>0</v>
      </c>
      <c r="C29" s="823">
        <v>0</v>
      </c>
      <c r="D29" s="823">
        <v>0</v>
      </c>
      <c r="E29" s="839">
        <v>0</v>
      </c>
      <c r="F29" s="825">
        <v>-722</v>
      </c>
      <c r="G29" s="822">
        <v>-144</v>
      </c>
      <c r="H29" s="822">
        <v>-92</v>
      </c>
      <c r="I29" s="840">
        <v>-33</v>
      </c>
      <c r="J29" s="973">
        <v>-29</v>
      </c>
      <c r="K29" s="993">
        <v>-76</v>
      </c>
      <c r="L29" s="993">
        <v>-2</v>
      </c>
      <c r="M29" s="972">
        <v>0</v>
      </c>
      <c r="N29" s="1003">
        <v>-2</v>
      </c>
      <c r="O29" s="1147">
        <v>-1</v>
      </c>
      <c r="P29" s="1136">
        <v>0</v>
      </c>
      <c r="Q29" s="972">
        <v>0</v>
      </c>
      <c r="R29" s="1136">
        <v>0</v>
      </c>
      <c r="S29" s="1136">
        <v>0</v>
      </c>
      <c r="T29" s="1136">
        <v>0</v>
      </c>
      <c r="U29" s="972">
        <v>0</v>
      </c>
      <c r="V29" s="1136">
        <v>0</v>
      </c>
      <c r="W29" s="1136">
        <v>0</v>
      </c>
      <c r="X29" s="1136">
        <v>0</v>
      </c>
      <c r="Y29" s="972">
        <v>0</v>
      </c>
      <c r="Z29" s="1136">
        <v>0</v>
      </c>
      <c r="AA29" s="1136">
        <v>0</v>
      </c>
      <c r="AB29" s="1147">
        <v>-67</v>
      </c>
      <c r="AC29" s="969">
        <v>-1</v>
      </c>
      <c r="AD29" s="1335">
        <v>6</v>
      </c>
      <c r="AE29" s="1399">
        <v>-23</v>
      </c>
      <c r="AF29" s="1136">
        <v>0</v>
      </c>
      <c r="AG29" s="1147">
        <v>-2</v>
      </c>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c r="BS29" s="312"/>
      <c r="BT29" s="312"/>
      <c r="BU29" s="312"/>
    </row>
    <row r="30" spans="1:73" s="310" customFormat="1">
      <c r="A30" s="678" t="s">
        <v>175</v>
      </c>
      <c r="B30" s="823">
        <v>0</v>
      </c>
      <c r="C30" s="823">
        <v>0</v>
      </c>
      <c r="D30" s="823">
        <v>0</v>
      </c>
      <c r="E30" s="839">
        <v>0</v>
      </c>
      <c r="F30" s="824">
        <v>0</v>
      </c>
      <c r="G30" s="822">
        <v>-6067</v>
      </c>
      <c r="H30" s="823">
        <v>0</v>
      </c>
      <c r="I30" s="839">
        <v>0</v>
      </c>
      <c r="J30" s="971">
        <v>0</v>
      </c>
      <c r="K30" s="971">
        <v>0</v>
      </c>
      <c r="L30" s="971">
        <v>0</v>
      </c>
      <c r="M30" s="972">
        <v>0</v>
      </c>
      <c r="N30" s="1136">
        <v>0</v>
      </c>
      <c r="O30" s="1136">
        <v>0</v>
      </c>
      <c r="P30" s="1136">
        <v>0</v>
      </c>
      <c r="Q30" s="972">
        <v>0</v>
      </c>
      <c r="R30" s="1136">
        <v>0</v>
      </c>
      <c r="S30" s="1136">
        <v>0</v>
      </c>
      <c r="T30" s="1136">
        <v>0</v>
      </c>
      <c r="U30" s="972">
        <v>0</v>
      </c>
      <c r="V30" s="1136">
        <v>0</v>
      </c>
      <c r="W30" s="1147">
        <v>-7305</v>
      </c>
      <c r="X30" s="1136">
        <v>0</v>
      </c>
      <c r="Y30" s="972">
        <v>0</v>
      </c>
      <c r="Z30" s="1136">
        <v>0</v>
      </c>
      <c r="AA30" s="1136">
        <v>0</v>
      </c>
      <c r="AB30" s="1136">
        <v>0</v>
      </c>
      <c r="AC30" s="970">
        <v>0</v>
      </c>
      <c r="AD30" s="1136">
        <v>0</v>
      </c>
      <c r="AE30" s="1136">
        <v>0</v>
      </c>
      <c r="AF30" s="1136">
        <v>0</v>
      </c>
      <c r="AG30" s="1136">
        <v>0</v>
      </c>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c r="BN30" s="312"/>
      <c r="BO30" s="312"/>
      <c r="BP30" s="312"/>
      <c r="BQ30" s="312"/>
      <c r="BR30" s="312"/>
      <c r="BS30" s="312"/>
      <c r="BT30" s="312"/>
      <c r="BU30" s="312"/>
    </row>
    <row r="31" spans="1:73" s="310" customFormat="1">
      <c r="A31" s="688" t="s">
        <v>176</v>
      </c>
      <c r="B31" s="820">
        <v>-80</v>
      </c>
      <c r="C31" s="822">
        <v>29</v>
      </c>
      <c r="D31" s="822">
        <v>41</v>
      </c>
      <c r="E31" s="841">
        <v>394</v>
      </c>
      <c r="F31" s="826">
        <v>-853</v>
      </c>
      <c r="G31" s="822">
        <v>128</v>
      </c>
      <c r="H31" s="822">
        <v>43</v>
      </c>
      <c r="I31" s="840">
        <v>-323</v>
      </c>
      <c r="J31" s="973">
        <v>356</v>
      </c>
      <c r="K31" s="993">
        <v>38</v>
      </c>
      <c r="L31" s="1005">
        <v>87</v>
      </c>
      <c r="M31" s="1005">
        <v>-210</v>
      </c>
      <c r="N31" s="1003">
        <v>-196</v>
      </c>
      <c r="O31" s="1147">
        <v>34</v>
      </c>
      <c r="P31" s="1005">
        <v>124</v>
      </c>
      <c r="Q31" s="1006">
        <v>62</v>
      </c>
      <c r="R31" s="1003">
        <v>206</v>
      </c>
      <c r="S31" s="1147">
        <v>177</v>
      </c>
      <c r="T31" s="1147">
        <v>245</v>
      </c>
      <c r="U31" s="1006">
        <v>262</v>
      </c>
      <c r="V31" s="1003">
        <v>-249</v>
      </c>
      <c r="W31" s="1147">
        <v>176</v>
      </c>
      <c r="X31" s="1147">
        <v>17</v>
      </c>
      <c r="Y31" s="969">
        <v>-397</v>
      </c>
      <c r="Z31" s="1003">
        <v>-31</v>
      </c>
      <c r="AA31" s="1147">
        <v>96</v>
      </c>
      <c r="AB31" s="1147">
        <v>246</v>
      </c>
      <c r="AC31" s="969">
        <v>-781</v>
      </c>
      <c r="AD31" s="1137">
        <v>-520</v>
      </c>
      <c r="AE31" s="1147">
        <v>399</v>
      </c>
      <c r="AF31" s="1147">
        <v>66</v>
      </c>
      <c r="AG31" s="1147">
        <v>-181</v>
      </c>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row>
    <row r="32" spans="1:73" s="310" customFormat="1">
      <c r="A32" s="688" t="s">
        <v>300</v>
      </c>
      <c r="B32" s="820">
        <v>-575</v>
      </c>
      <c r="C32" s="822">
        <v>-1603</v>
      </c>
      <c r="D32" s="822">
        <v>571</v>
      </c>
      <c r="E32" s="841">
        <v>133</v>
      </c>
      <c r="F32" s="826">
        <v>33</v>
      </c>
      <c r="G32" s="822">
        <v>290</v>
      </c>
      <c r="H32" s="822">
        <v>285</v>
      </c>
      <c r="I32" s="840">
        <v>-427</v>
      </c>
      <c r="J32" s="973">
        <v>4384</v>
      </c>
      <c r="K32" s="993">
        <v>-2782</v>
      </c>
      <c r="L32" s="1007">
        <v>410</v>
      </c>
      <c r="M32" s="1007">
        <v>-310</v>
      </c>
      <c r="N32" s="1003">
        <v>4417</v>
      </c>
      <c r="O32" s="1147">
        <v>325</v>
      </c>
      <c r="P32" s="1007">
        <v>-189</v>
      </c>
      <c r="Q32" s="1008">
        <v>-440</v>
      </c>
      <c r="R32" s="1003">
        <v>-2823</v>
      </c>
      <c r="S32" s="1147">
        <v>-1051</v>
      </c>
      <c r="T32" s="1147">
        <v>-2330</v>
      </c>
      <c r="U32" s="1008">
        <v>-2362</v>
      </c>
      <c r="V32" s="1003">
        <v>316</v>
      </c>
      <c r="W32" s="1147">
        <v>3314</v>
      </c>
      <c r="X32" s="1147">
        <v>-3078</v>
      </c>
      <c r="Y32" s="1190">
        <v>43</v>
      </c>
      <c r="Z32" s="1003">
        <v>169</v>
      </c>
      <c r="AA32" s="1147">
        <v>-381</v>
      </c>
      <c r="AB32" s="1147">
        <v>244</v>
      </c>
      <c r="AC32" s="969">
        <v>-798</v>
      </c>
      <c r="AD32" s="1137">
        <v>1193</v>
      </c>
      <c r="AE32" s="1147">
        <v>-343</v>
      </c>
      <c r="AF32" s="1147">
        <v>-176</v>
      </c>
      <c r="AG32" s="1147">
        <v>91</v>
      </c>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row>
    <row r="33" spans="1:73" s="310" customFormat="1">
      <c r="A33" s="686" t="s">
        <v>180</v>
      </c>
      <c r="B33" s="710">
        <f t="shared" ref="B33:I33" si="6">SUM(B27:B32)</f>
        <v>-655</v>
      </c>
      <c r="C33" s="829">
        <f t="shared" si="6"/>
        <v>-5223</v>
      </c>
      <c r="D33" s="829">
        <f t="shared" si="6"/>
        <v>612</v>
      </c>
      <c r="E33" s="852">
        <f t="shared" si="6"/>
        <v>526</v>
      </c>
      <c r="F33" s="829">
        <f t="shared" si="6"/>
        <v>-1541</v>
      </c>
      <c r="G33" s="829">
        <f t="shared" si="6"/>
        <v>-10645</v>
      </c>
      <c r="H33" s="829">
        <f t="shared" si="6"/>
        <v>234</v>
      </c>
      <c r="I33" s="852">
        <f t="shared" si="6"/>
        <v>-783</v>
      </c>
      <c r="J33" s="968">
        <v>4712</v>
      </c>
      <c r="K33" s="990">
        <v>-8889</v>
      </c>
      <c r="L33" s="990">
        <v>493</v>
      </c>
      <c r="M33" s="990">
        <v>-520</v>
      </c>
      <c r="N33" s="999">
        <f t="shared" ref="N33:AD33" si="7">SUM(N27:N32)</f>
        <v>4219</v>
      </c>
      <c r="O33" s="1145">
        <f t="shared" si="7"/>
        <v>-6310</v>
      </c>
      <c r="P33" s="1145">
        <f t="shared" si="7"/>
        <v>-65</v>
      </c>
      <c r="Q33" s="989">
        <f>SUM(Q27:Q32)</f>
        <v>-379</v>
      </c>
      <c r="R33" s="999">
        <f t="shared" si="7"/>
        <v>-2617</v>
      </c>
      <c r="S33" s="1145">
        <f t="shared" si="7"/>
        <v>-7555</v>
      </c>
      <c r="T33" s="1145">
        <f t="shared" si="7"/>
        <v>-2086</v>
      </c>
      <c r="U33" s="989">
        <f t="shared" si="7"/>
        <v>-2100</v>
      </c>
      <c r="V33" s="999">
        <f t="shared" si="7"/>
        <v>67</v>
      </c>
      <c r="W33" s="1145">
        <f t="shared" si="7"/>
        <v>-7466</v>
      </c>
      <c r="X33" s="1145">
        <f t="shared" si="7"/>
        <v>-3091</v>
      </c>
      <c r="Y33" s="989">
        <f t="shared" si="7"/>
        <v>-4007</v>
      </c>
      <c r="Z33" s="999">
        <f t="shared" si="7"/>
        <v>126</v>
      </c>
      <c r="AA33" s="1145">
        <f t="shared" si="7"/>
        <v>-4115</v>
      </c>
      <c r="AB33" s="1145">
        <f t="shared" si="7"/>
        <v>422</v>
      </c>
      <c r="AC33" s="989">
        <f t="shared" si="7"/>
        <v>-5424</v>
      </c>
      <c r="AD33" s="1145">
        <f t="shared" si="7"/>
        <v>680</v>
      </c>
      <c r="AE33" s="1145">
        <f>SUM(AE27:AE32)</f>
        <v>-4093</v>
      </c>
      <c r="AF33" s="1145">
        <f>SUM(AF27:AF32)</f>
        <v>-113</v>
      </c>
      <c r="AG33" s="1145">
        <f>SUM(AG27:AG32)</f>
        <v>-4219</v>
      </c>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S33" s="312"/>
      <c r="BT33" s="312"/>
      <c r="BU33" s="312"/>
    </row>
    <row r="34" spans="1:73" s="310" customFormat="1">
      <c r="A34" s="679"/>
      <c r="B34" s="691"/>
      <c r="C34" s="696"/>
      <c r="D34" s="696"/>
      <c r="E34" s="840"/>
      <c r="F34" s="697"/>
      <c r="G34" s="696"/>
      <c r="H34" s="696"/>
      <c r="I34" s="840"/>
      <c r="J34" s="973"/>
      <c r="K34" s="993"/>
      <c r="L34" s="993"/>
      <c r="M34" s="993"/>
      <c r="N34" s="1003"/>
      <c r="O34" s="1147"/>
      <c r="P34" s="1147"/>
      <c r="Q34" s="969"/>
      <c r="R34" s="1003"/>
      <c r="S34" s="1147"/>
      <c r="T34" s="1147"/>
      <c r="U34" s="969"/>
      <c r="V34" s="1003"/>
      <c r="W34" s="1147"/>
      <c r="X34" s="1147"/>
      <c r="Y34" s="969"/>
      <c r="Z34" s="1003"/>
      <c r="AA34" s="1147"/>
      <c r="AB34" s="1147"/>
      <c r="AC34" s="969"/>
      <c r="AD34" s="1137"/>
      <c r="AE34" s="1147"/>
      <c r="AF34" s="1147"/>
      <c r="AG34" s="1147"/>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S34" s="312"/>
      <c r="BT34" s="312"/>
      <c r="BU34" s="312"/>
    </row>
    <row r="35" spans="1:73" s="310" customFormat="1">
      <c r="A35" s="689" t="s">
        <v>301</v>
      </c>
      <c r="B35" s="833">
        <v>207</v>
      </c>
      <c r="C35" s="833">
        <v>-2781</v>
      </c>
      <c r="D35" s="833">
        <v>2809</v>
      </c>
      <c r="E35" s="843">
        <v>3032</v>
      </c>
      <c r="F35" s="834">
        <v>394</v>
      </c>
      <c r="G35" s="833">
        <v>-10121</v>
      </c>
      <c r="H35" s="833">
        <v>1869</v>
      </c>
      <c r="I35" s="842">
        <v>-791</v>
      </c>
      <c r="J35" s="977">
        <v>5057</v>
      </c>
      <c r="K35" s="976">
        <v>-6614</v>
      </c>
      <c r="L35" s="976">
        <v>4745</v>
      </c>
      <c r="M35" s="976">
        <v>3580</v>
      </c>
      <c r="N35" s="1002">
        <f>+N16+N25+N33</f>
        <v>5058</v>
      </c>
      <c r="O35" s="1138">
        <f>O16+O25+O33</f>
        <v>-3579</v>
      </c>
      <c r="P35" s="1138">
        <f>P16+P25+P33</f>
        <v>2203</v>
      </c>
      <c r="Q35" s="975">
        <f>Q16+Q25+Q33</f>
        <v>1178</v>
      </c>
      <c r="R35" s="1002">
        <f t="shared" ref="R35:AD35" si="8">+R16+R25+R33</f>
        <v>-7597</v>
      </c>
      <c r="S35" s="1138">
        <f t="shared" si="8"/>
        <v>-4635</v>
      </c>
      <c r="T35" s="1139">
        <f t="shared" si="8"/>
        <v>748</v>
      </c>
      <c r="U35" s="975">
        <f t="shared" si="8"/>
        <v>2948</v>
      </c>
      <c r="V35" s="1002">
        <f t="shared" si="8"/>
        <v>553</v>
      </c>
      <c r="W35" s="1138">
        <f t="shared" si="8"/>
        <v>-3499</v>
      </c>
      <c r="X35" s="1138">
        <f t="shared" si="8"/>
        <v>2046</v>
      </c>
      <c r="Y35" s="975">
        <f t="shared" si="8"/>
        <v>662</v>
      </c>
      <c r="Z35" s="1002">
        <f t="shared" si="8"/>
        <v>2823</v>
      </c>
      <c r="AA35" s="1138">
        <f t="shared" si="8"/>
        <v>-2808</v>
      </c>
      <c r="AB35" s="1138">
        <f t="shared" si="8"/>
        <v>1600</v>
      </c>
      <c r="AC35" s="975">
        <f t="shared" si="8"/>
        <v>527</v>
      </c>
      <c r="AD35" s="1138">
        <f t="shared" si="8"/>
        <v>3769</v>
      </c>
      <c r="AE35" s="1138">
        <f>+AE16+AE25+AE33</f>
        <v>-8</v>
      </c>
      <c r="AF35" s="1138">
        <f>+AF16+AF25+AF33</f>
        <v>5395</v>
      </c>
      <c r="AG35" s="1138">
        <f>+AG16+AG25+AG33</f>
        <v>3721</v>
      </c>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row>
    <row r="36" spans="1:73" s="310" customFormat="1">
      <c r="A36" s="688" t="s">
        <v>302</v>
      </c>
      <c r="B36" s="830">
        <v>12165</v>
      </c>
      <c r="C36" s="831">
        <v>11958</v>
      </c>
      <c r="D36" s="831">
        <v>9054</v>
      </c>
      <c r="E36" s="841">
        <v>11388</v>
      </c>
      <c r="F36" s="832">
        <v>14264</v>
      </c>
      <c r="G36" s="831">
        <v>14412</v>
      </c>
      <c r="H36" s="831">
        <v>4481</v>
      </c>
      <c r="I36" s="840">
        <v>6520</v>
      </c>
      <c r="J36" s="973">
        <v>5716</v>
      </c>
      <c r="K36" s="993">
        <v>10655</v>
      </c>
      <c r="L36" s="1016">
        <v>4160</v>
      </c>
      <c r="M36" s="1016">
        <v>8772</v>
      </c>
      <c r="N36" s="1003">
        <v>12416</v>
      </c>
      <c r="O36" s="1147">
        <v>17136</v>
      </c>
      <c r="P36" s="1150">
        <v>14076</v>
      </c>
      <c r="Q36" s="1006">
        <v>16056</v>
      </c>
      <c r="R36" s="1003">
        <v>17633</v>
      </c>
      <c r="S36" s="1147">
        <v>9899</v>
      </c>
      <c r="T36" s="1137">
        <v>5364</v>
      </c>
      <c r="U36" s="1006">
        <v>6245</v>
      </c>
      <c r="V36" s="1003">
        <v>9404</v>
      </c>
      <c r="W36" s="1147">
        <v>10329</v>
      </c>
      <c r="X36" s="1147">
        <v>6301</v>
      </c>
      <c r="Y36" s="1006">
        <v>8279</v>
      </c>
      <c r="Z36" s="1003">
        <v>8861</v>
      </c>
      <c r="AA36" s="1147">
        <v>11490</v>
      </c>
      <c r="AB36" s="1147">
        <v>8891</v>
      </c>
      <c r="AC36" s="969">
        <v>10785</v>
      </c>
      <c r="AD36" s="1137" t="s">
        <v>452</v>
      </c>
      <c r="AE36" s="1147">
        <f>AD39</f>
        <v>15191</v>
      </c>
      <c r="AF36" s="1147">
        <v>14550.400256158</v>
      </c>
      <c r="AG36" s="1147">
        <f>AF39</f>
        <v>19742.336036503897</v>
      </c>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2"/>
      <c r="BS36" s="312"/>
      <c r="BT36" s="312"/>
      <c r="BU36" s="312"/>
    </row>
    <row r="37" spans="1:73" s="310" customFormat="1">
      <c r="A37" s="688" t="s">
        <v>303</v>
      </c>
      <c r="B37" s="830">
        <v>-414</v>
      </c>
      <c r="C37" s="831">
        <v>-123</v>
      </c>
      <c r="D37" s="831">
        <v>-475</v>
      </c>
      <c r="E37" s="841">
        <v>-156</v>
      </c>
      <c r="F37" s="832">
        <v>-246</v>
      </c>
      <c r="G37" s="831">
        <v>190</v>
      </c>
      <c r="H37" s="831">
        <v>170</v>
      </c>
      <c r="I37" s="840">
        <v>-13</v>
      </c>
      <c r="J37" s="973">
        <v>-118</v>
      </c>
      <c r="K37" s="993">
        <v>119</v>
      </c>
      <c r="L37" s="1007">
        <v>-133</v>
      </c>
      <c r="M37" s="1007">
        <v>64</v>
      </c>
      <c r="N37" s="1003">
        <v>-338</v>
      </c>
      <c r="O37" s="1147">
        <v>519</v>
      </c>
      <c r="P37" s="1007">
        <v>-223</v>
      </c>
      <c r="Q37" s="1008">
        <v>399</v>
      </c>
      <c r="R37" s="1003">
        <v>-137</v>
      </c>
      <c r="S37" s="1147">
        <v>100</v>
      </c>
      <c r="T37" s="1147">
        <v>133</v>
      </c>
      <c r="U37" s="1006">
        <v>211</v>
      </c>
      <c r="V37" s="1003">
        <v>372</v>
      </c>
      <c r="W37" s="1147">
        <v>-529</v>
      </c>
      <c r="X37" s="1147">
        <v>-68</v>
      </c>
      <c r="Y37" s="1006">
        <v>-80</v>
      </c>
      <c r="Z37" s="1003">
        <v>-194</v>
      </c>
      <c r="AA37" s="1147">
        <v>209</v>
      </c>
      <c r="AB37" s="1147">
        <v>294</v>
      </c>
      <c r="AC37" s="969">
        <v>180</v>
      </c>
      <c r="AD37" s="1137">
        <v>12</v>
      </c>
      <c r="AE37" s="1147">
        <v>-178</v>
      </c>
      <c r="AF37" s="1147">
        <v>-234</v>
      </c>
      <c r="AG37" s="1147">
        <v>527</v>
      </c>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c r="BQ37" s="312"/>
      <c r="BR37" s="312"/>
      <c r="BS37" s="312"/>
      <c r="BT37" s="312"/>
      <c r="BU37" s="312"/>
    </row>
    <row r="38" spans="1:73" s="310" customFormat="1">
      <c r="A38" s="688" t="s">
        <v>422</v>
      </c>
      <c r="B38" s="830"/>
      <c r="C38" s="1147"/>
      <c r="D38" s="1147"/>
      <c r="E38" s="841"/>
      <c r="F38" s="974"/>
      <c r="G38" s="1147"/>
      <c r="H38" s="1147"/>
      <c r="I38" s="840"/>
      <c r="J38" s="1137"/>
      <c r="K38" s="1147"/>
      <c r="L38" s="1150"/>
      <c r="M38" s="1150"/>
      <c r="N38" s="1003"/>
      <c r="O38" s="1147"/>
      <c r="P38" s="1150"/>
      <c r="Q38" s="1006"/>
      <c r="R38" s="1003"/>
      <c r="S38" s="1147"/>
      <c r="T38" s="1147"/>
      <c r="U38" s="1006"/>
      <c r="V38" s="1003"/>
      <c r="W38" s="1147"/>
      <c r="X38" s="1147"/>
      <c r="Y38" s="1006"/>
      <c r="Z38" s="1003"/>
      <c r="AA38" s="1147"/>
      <c r="AB38" s="1147"/>
      <c r="AC38" s="969"/>
      <c r="AD38" s="1137">
        <v>-82</v>
      </c>
      <c r="AE38" s="1147">
        <v>-454.59974384199995</v>
      </c>
      <c r="AF38" s="1147">
        <v>30.935780345899957</v>
      </c>
      <c r="AG38" s="1147">
        <v>506</v>
      </c>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2"/>
      <c r="BR38" s="312"/>
      <c r="BS38" s="312"/>
      <c r="BT38" s="312"/>
      <c r="BU38" s="312"/>
    </row>
    <row r="39" spans="1:73" s="310" customFormat="1">
      <c r="A39" s="686" t="s">
        <v>304</v>
      </c>
      <c r="B39" s="710">
        <f t="shared" ref="B39:I39" si="9">SUM(B35:B37)</f>
        <v>11958</v>
      </c>
      <c r="C39" s="835">
        <f t="shared" si="9"/>
        <v>9054</v>
      </c>
      <c r="D39" s="835">
        <f t="shared" si="9"/>
        <v>11388</v>
      </c>
      <c r="E39" s="852">
        <f t="shared" si="9"/>
        <v>14264</v>
      </c>
      <c r="F39" s="835">
        <f t="shared" si="9"/>
        <v>14412</v>
      </c>
      <c r="G39" s="835">
        <f t="shared" si="9"/>
        <v>4481</v>
      </c>
      <c r="H39" s="835">
        <f t="shared" si="9"/>
        <v>6520</v>
      </c>
      <c r="I39" s="852">
        <f t="shared" si="9"/>
        <v>5716</v>
      </c>
      <c r="J39" s="968">
        <v>10655</v>
      </c>
      <c r="K39" s="990">
        <v>4160</v>
      </c>
      <c r="L39" s="990">
        <v>8772</v>
      </c>
      <c r="M39" s="990">
        <v>12416</v>
      </c>
      <c r="N39" s="999">
        <f t="shared" ref="N39:T39" si="10">SUM(N35:N37)</f>
        <v>17136</v>
      </c>
      <c r="O39" s="1145">
        <f t="shared" si="10"/>
        <v>14076</v>
      </c>
      <c r="P39" s="1145">
        <f t="shared" si="10"/>
        <v>16056</v>
      </c>
      <c r="Q39" s="989">
        <f t="shared" si="10"/>
        <v>17633</v>
      </c>
      <c r="R39" s="999">
        <f t="shared" si="10"/>
        <v>9899</v>
      </c>
      <c r="S39" s="1145">
        <f t="shared" si="10"/>
        <v>5364</v>
      </c>
      <c r="T39" s="1145">
        <f t="shared" si="10"/>
        <v>6245</v>
      </c>
      <c r="U39" s="989">
        <f t="shared" ref="U39:AB39" si="11">SUM(U35:U37)</f>
        <v>9404</v>
      </c>
      <c r="V39" s="999">
        <f t="shared" si="11"/>
        <v>10329</v>
      </c>
      <c r="W39" s="1145">
        <f t="shared" si="11"/>
        <v>6301</v>
      </c>
      <c r="X39" s="1145">
        <f t="shared" si="11"/>
        <v>8279</v>
      </c>
      <c r="Y39" s="989">
        <f t="shared" si="11"/>
        <v>8861</v>
      </c>
      <c r="Z39" s="999">
        <f t="shared" si="11"/>
        <v>11490</v>
      </c>
      <c r="AA39" s="1145">
        <f t="shared" si="11"/>
        <v>8891</v>
      </c>
      <c r="AB39" s="1145">
        <f t="shared" si="11"/>
        <v>10785</v>
      </c>
      <c r="AC39" s="989" t="s">
        <v>452</v>
      </c>
      <c r="AD39" s="1145">
        <v>15191</v>
      </c>
      <c r="AE39" s="1145">
        <f>SUM(AE35:AE38)</f>
        <v>14550.400256158</v>
      </c>
      <c r="AF39" s="1145">
        <f>SUM(AF35:AF38)</f>
        <v>19742.336036503897</v>
      </c>
      <c r="AG39" s="1145">
        <f>SUM(AG35:AG38)</f>
        <v>24496.336036503897</v>
      </c>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row>
    <row r="40" spans="1:73" s="310" customFormat="1">
      <c r="A40" s="1353" t="s">
        <v>453</v>
      </c>
      <c r="B40" s="691"/>
      <c r="C40" s="705"/>
      <c r="D40" s="696"/>
      <c r="E40" s="840"/>
      <c r="F40" s="697"/>
      <c r="G40" s="696"/>
      <c r="H40" s="702"/>
      <c r="I40" s="840"/>
      <c r="J40" s="973"/>
      <c r="K40" s="993"/>
      <c r="L40" s="993"/>
      <c r="M40" s="993"/>
      <c r="N40" s="1003"/>
      <c r="O40" s="1147"/>
      <c r="P40" s="1147"/>
      <c r="Q40" s="969"/>
      <c r="R40" s="1003"/>
      <c r="S40" s="1147"/>
      <c r="T40" s="1147"/>
      <c r="U40" s="969"/>
      <c r="V40" s="1003"/>
      <c r="W40" s="1147"/>
      <c r="X40" s="1147"/>
      <c r="Y40" s="969"/>
      <c r="Z40" s="1003"/>
      <c r="AA40" s="1147"/>
      <c r="AB40" s="1147"/>
      <c r="AC40" s="969"/>
      <c r="AD40" s="1137"/>
      <c r="AE40" s="1147"/>
      <c r="AF40" s="1147"/>
      <c r="AG40" s="1147"/>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2"/>
      <c r="BQ40" s="312"/>
      <c r="BR40" s="312"/>
      <c r="BS40" s="312"/>
      <c r="BT40" s="312"/>
      <c r="BU40" s="312"/>
    </row>
    <row r="41" spans="1:73" s="310" customFormat="1">
      <c r="A41" s="680" t="s">
        <v>305</v>
      </c>
      <c r="B41" s="709"/>
      <c r="C41" s="707"/>
      <c r="D41" s="706"/>
      <c r="E41" s="851"/>
      <c r="F41" s="708"/>
      <c r="G41" s="706"/>
      <c r="H41" s="707"/>
      <c r="I41" s="851"/>
      <c r="J41" s="988"/>
      <c r="K41" s="987"/>
      <c r="L41" s="987"/>
      <c r="M41" s="987"/>
      <c r="N41" s="1017"/>
      <c r="O41" s="1144"/>
      <c r="P41" s="1144"/>
      <c r="Q41" s="1001"/>
      <c r="R41" s="1017"/>
      <c r="S41" s="1144"/>
      <c r="T41" s="1144"/>
      <c r="U41" s="1001"/>
      <c r="V41" s="1017"/>
      <c r="W41" s="1144"/>
      <c r="X41" s="1144"/>
      <c r="Y41" s="1001"/>
      <c r="Z41" s="1017"/>
      <c r="AA41" s="1144"/>
      <c r="AB41" s="1144"/>
      <c r="AC41" s="1001"/>
      <c r="AD41" s="988"/>
      <c r="AE41" s="1144"/>
      <c r="AF41" s="1144"/>
      <c r="AG41" s="1144"/>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2"/>
      <c r="BR41" s="312"/>
      <c r="BS41" s="312"/>
      <c r="BT41" s="312"/>
      <c r="BU41" s="312"/>
    </row>
    <row r="42" spans="1:73" s="310" customFormat="1">
      <c r="A42" s="681" t="s">
        <v>101</v>
      </c>
      <c r="B42" s="850">
        <v>165</v>
      </c>
      <c r="C42" s="848">
        <v>180</v>
      </c>
      <c r="D42" s="848">
        <v>161</v>
      </c>
      <c r="E42" s="849">
        <v>174</v>
      </c>
      <c r="F42" s="846">
        <v>164</v>
      </c>
      <c r="G42" s="848">
        <v>175</v>
      </c>
      <c r="H42" s="848">
        <v>189</v>
      </c>
      <c r="I42" s="849">
        <v>188</v>
      </c>
      <c r="J42" s="982">
        <v>179</v>
      </c>
      <c r="K42" s="986">
        <v>186</v>
      </c>
      <c r="L42" s="1018">
        <v>155</v>
      </c>
      <c r="M42" s="1018">
        <v>161</v>
      </c>
      <c r="N42" s="1019">
        <v>161</v>
      </c>
      <c r="O42" s="1143">
        <v>169</v>
      </c>
      <c r="P42" s="1018">
        <v>177</v>
      </c>
      <c r="Q42" s="1020">
        <v>188</v>
      </c>
      <c r="R42" s="1019">
        <v>196</v>
      </c>
      <c r="S42" s="1143">
        <v>208</v>
      </c>
      <c r="T42" s="1143">
        <v>255</v>
      </c>
      <c r="U42" s="1020">
        <v>236</v>
      </c>
      <c r="V42" s="1019">
        <v>260</v>
      </c>
      <c r="W42" s="1143">
        <v>255</v>
      </c>
      <c r="X42" s="1143">
        <v>263</v>
      </c>
      <c r="Y42" s="1020">
        <v>228</v>
      </c>
      <c r="Z42" s="1019">
        <v>246</v>
      </c>
      <c r="AA42" s="1143">
        <v>236</v>
      </c>
      <c r="AB42" s="1143">
        <v>250</v>
      </c>
      <c r="AC42" s="1351">
        <v>256</v>
      </c>
      <c r="AD42" s="982">
        <v>262</v>
      </c>
      <c r="AE42" s="1143">
        <v>246</v>
      </c>
      <c r="AF42" s="1143">
        <v>238</v>
      </c>
      <c r="AG42" s="1143">
        <v>245</v>
      </c>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2"/>
      <c r="BQ42" s="312"/>
      <c r="BR42" s="312"/>
      <c r="BS42" s="312"/>
      <c r="BT42" s="312"/>
      <c r="BU42" s="312"/>
    </row>
    <row r="43" spans="1:73" s="310" customFormat="1">
      <c r="A43" s="681" t="s">
        <v>102</v>
      </c>
      <c r="B43" s="850">
        <v>242</v>
      </c>
      <c r="C43" s="848">
        <v>265</v>
      </c>
      <c r="D43" s="848">
        <v>262</v>
      </c>
      <c r="E43" s="849">
        <v>226</v>
      </c>
      <c r="F43" s="846">
        <v>245</v>
      </c>
      <c r="G43" s="848">
        <v>238</v>
      </c>
      <c r="H43" s="848">
        <v>249</v>
      </c>
      <c r="I43" s="849">
        <v>259</v>
      </c>
      <c r="J43" s="982">
        <v>276</v>
      </c>
      <c r="K43" s="986">
        <v>277</v>
      </c>
      <c r="L43" s="1018">
        <v>279</v>
      </c>
      <c r="M43" s="1018">
        <v>291</v>
      </c>
      <c r="N43" s="1019">
        <v>277</v>
      </c>
      <c r="O43" s="1143">
        <v>298</v>
      </c>
      <c r="P43" s="1018">
        <v>313</v>
      </c>
      <c r="Q43" s="1020">
        <v>307</v>
      </c>
      <c r="R43" s="1019">
        <v>355</v>
      </c>
      <c r="S43" s="1143">
        <v>357</v>
      </c>
      <c r="T43" s="1143">
        <v>386</v>
      </c>
      <c r="U43" s="1020">
        <v>408</v>
      </c>
      <c r="V43" s="1019">
        <v>417</v>
      </c>
      <c r="W43" s="1143">
        <v>410</v>
      </c>
      <c r="X43" s="1143">
        <v>419</v>
      </c>
      <c r="Y43" s="1020">
        <v>448</v>
      </c>
      <c r="Z43" s="1019">
        <v>393</v>
      </c>
      <c r="AA43" s="1143">
        <v>402</v>
      </c>
      <c r="AB43" s="1143">
        <v>414</v>
      </c>
      <c r="AC43" s="1351">
        <v>450</v>
      </c>
      <c r="AD43" s="982">
        <v>451</v>
      </c>
      <c r="AE43" s="1143">
        <v>440</v>
      </c>
      <c r="AF43" s="1143">
        <v>430</v>
      </c>
      <c r="AG43" s="1143">
        <v>438</v>
      </c>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2"/>
      <c r="BQ43" s="312"/>
      <c r="BR43" s="312"/>
      <c r="BS43" s="312"/>
      <c r="BT43" s="312"/>
      <c r="BU43" s="312"/>
    </row>
    <row r="44" spans="1:73" s="310" customFormat="1">
      <c r="A44" s="681" t="s">
        <v>129</v>
      </c>
      <c r="B44" s="850">
        <v>167</v>
      </c>
      <c r="C44" s="850">
        <v>176</v>
      </c>
      <c r="D44" s="848">
        <v>216</v>
      </c>
      <c r="E44" s="849">
        <v>264</v>
      </c>
      <c r="F44" s="846">
        <v>177</v>
      </c>
      <c r="G44" s="848">
        <v>176</v>
      </c>
      <c r="H44" s="848">
        <v>206</v>
      </c>
      <c r="I44" s="849">
        <v>256</v>
      </c>
      <c r="J44" s="982">
        <v>193</v>
      </c>
      <c r="K44" s="986">
        <v>198</v>
      </c>
      <c r="L44" s="1021">
        <v>230</v>
      </c>
      <c r="M44" s="1021">
        <v>239</v>
      </c>
      <c r="N44" s="1019">
        <v>195</v>
      </c>
      <c r="O44" s="1143">
        <v>210</v>
      </c>
      <c r="P44" s="1021">
        <v>198</v>
      </c>
      <c r="Q44" s="1022">
        <v>210</v>
      </c>
      <c r="R44" s="1019">
        <v>269</v>
      </c>
      <c r="S44" s="1143">
        <v>282</v>
      </c>
      <c r="T44" s="1143">
        <v>392</v>
      </c>
      <c r="U44" s="1022">
        <v>365</v>
      </c>
      <c r="V44" s="1019">
        <v>358</v>
      </c>
      <c r="W44" s="1143">
        <v>394</v>
      </c>
      <c r="X44" s="1143">
        <v>466</v>
      </c>
      <c r="Y44" s="1022">
        <v>429</v>
      </c>
      <c r="Z44" s="1019">
        <v>396</v>
      </c>
      <c r="AA44" s="1143">
        <v>404</v>
      </c>
      <c r="AB44" s="1143">
        <v>447</v>
      </c>
      <c r="AC44" s="1351">
        <v>498</v>
      </c>
      <c r="AD44" s="982">
        <v>445</v>
      </c>
      <c r="AE44" s="1143">
        <v>452</v>
      </c>
      <c r="AF44" s="1143">
        <v>863</v>
      </c>
      <c r="AG44" s="1143">
        <v>600</v>
      </c>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c r="BS44" s="312"/>
      <c r="BT44" s="312"/>
      <c r="BU44" s="312"/>
    </row>
    <row r="45" spans="1:73" s="310" customFormat="1">
      <c r="A45" s="682" t="s">
        <v>306</v>
      </c>
      <c r="B45" s="704">
        <f>SUM(B42:B44)</f>
        <v>574</v>
      </c>
      <c r="C45" s="847">
        <f t="shared" ref="C45:I45" si="12">SUM(C42:C44)</f>
        <v>621</v>
      </c>
      <c r="D45" s="847">
        <f t="shared" si="12"/>
        <v>639</v>
      </c>
      <c r="E45" s="805">
        <f t="shared" si="12"/>
        <v>664</v>
      </c>
      <c r="F45" s="847">
        <f t="shared" si="12"/>
        <v>586</v>
      </c>
      <c r="G45" s="847">
        <f t="shared" si="12"/>
        <v>589</v>
      </c>
      <c r="H45" s="847">
        <f t="shared" si="12"/>
        <v>644</v>
      </c>
      <c r="I45" s="805">
        <f t="shared" si="12"/>
        <v>703</v>
      </c>
      <c r="J45" s="985">
        <v>648</v>
      </c>
      <c r="K45" s="984">
        <v>661</v>
      </c>
      <c r="L45" s="984">
        <v>664</v>
      </c>
      <c r="M45" s="984">
        <v>691</v>
      </c>
      <c r="N45" s="1023">
        <f t="shared" ref="N45:AB45" si="13">SUM(N42:N44)</f>
        <v>633</v>
      </c>
      <c r="O45" s="1142">
        <f t="shared" si="13"/>
        <v>677</v>
      </c>
      <c r="P45" s="1142">
        <f t="shared" si="13"/>
        <v>688</v>
      </c>
      <c r="Q45" s="983">
        <f>SUM(Q42:Q44)</f>
        <v>705</v>
      </c>
      <c r="R45" s="1023">
        <f t="shared" si="13"/>
        <v>820</v>
      </c>
      <c r="S45" s="1142">
        <f t="shared" si="13"/>
        <v>847</v>
      </c>
      <c r="T45" s="1142">
        <f t="shared" si="13"/>
        <v>1033</v>
      </c>
      <c r="U45" s="983">
        <f t="shared" si="13"/>
        <v>1009</v>
      </c>
      <c r="V45" s="1023">
        <f t="shared" si="13"/>
        <v>1035</v>
      </c>
      <c r="W45" s="1142">
        <f t="shared" si="13"/>
        <v>1059</v>
      </c>
      <c r="X45" s="1142">
        <f t="shared" si="13"/>
        <v>1148</v>
      </c>
      <c r="Y45" s="983">
        <f t="shared" si="13"/>
        <v>1105</v>
      </c>
      <c r="Z45" s="1023">
        <f t="shared" si="13"/>
        <v>1035</v>
      </c>
      <c r="AA45" s="1142">
        <f t="shared" si="13"/>
        <v>1042</v>
      </c>
      <c r="AB45" s="1142">
        <f t="shared" si="13"/>
        <v>1111</v>
      </c>
      <c r="AC45" s="983">
        <v>1204</v>
      </c>
      <c r="AD45" s="1142">
        <f>SUM(AD42:AD44)</f>
        <v>1158</v>
      </c>
      <c r="AE45" s="1142">
        <f>SUM(AE42:AE44)</f>
        <v>1138</v>
      </c>
      <c r="AF45" s="1142">
        <f>SUM(AF42:AF44)</f>
        <v>1531</v>
      </c>
      <c r="AG45" s="1142">
        <f>SUM(AG42:AG44)</f>
        <v>1283</v>
      </c>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2"/>
      <c r="BQ45" s="312"/>
      <c r="BR45" s="312"/>
      <c r="BS45" s="312"/>
      <c r="BT45" s="312"/>
      <c r="BU45" s="312"/>
    </row>
    <row r="46" spans="1:73" s="310" customFormat="1">
      <c r="A46" s="685"/>
      <c r="B46" s="691"/>
      <c r="C46" s="691"/>
      <c r="D46" s="691"/>
      <c r="E46" s="845"/>
      <c r="F46" s="703"/>
      <c r="G46" s="702"/>
      <c r="H46" s="702"/>
      <c r="I46" s="845"/>
      <c r="J46" s="980"/>
      <c r="K46" s="980"/>
      <c r="L46" s="980"/>
      <c r="M46" s="980"/>
      <c r="N46" s="997"/>
      <c r="O46" s="1141"/>
      <c r="P46" s="1141"/>
      <c r="Q46" s="981"/>
      <c r="R46" s="997"/>
      <c r="S46" s="1141"/>
      <c r="T46" s="1141"/>
      <c r="U46" s="981"/>
      <c r="V46" s="997"/>
      <c r="W46" s="1141"/>
      <c r="X46" s="1141"/>
      <c r="Y46" s="981"/>
      <c r="Z46" s="997"/>
      <c r="AA46" s="1141"/>
      <c r="AB46" s="1141"/>
      <c r="AC46" s="981"/>
      <c r="AD46" s="1141"/>
      <c r="AE46" s="1141"/>
      <c r="AF46" s="1141"/>
      <c r="AG46" s="1141"/>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2"/>
      <c r="BQ46" s="312"/>
      <c r="BR46" s="312"/>
      <c r="BS46" s="312"/>
      <c r="BT46" s="312"/>
      <c r="BU46" s="312"/>
    </row>
    <row r="47" spans="1:73" s="310" customFormat="1">
      <c r="A47" s="683" t="s">
        <v>307</v>
      </c>
      <c r="B47" s="701"/>
      <c r="C47" s="701"/>
      <c r="D47" s="701"/>
      <c r="E47" s="844"/>
      <c r="F47" s="700"/>
      <c r="G47" s="700"/>
      <c r="H47" s="700"/>
      <c r="I47" s="844"/>
      <c r="J47" s="978"/>
      <c r="K47" s="978"/>
      <c r="L47" s="978"/>
      <c r="M47" s="978"/>
      <c r="N47" s="998"/>
      <c r="O47" s="1140"/>
      <c r="P47" s="1140"/>
      <c r="Q47" s="979"/>
      <c r="R47" s="998"/>
      <c r="S47" s="1140"/>
      <c r="T47" s="1140"/>
      <c r="U47" s="979"/>
      <c r="V47" s="998"/>
      <c r="W47" s="1140"/>
      <c r="X47" s="1140"/>
      <c r="Y47" s="979"/>
      <c r="Z47" s="998"/>
      <c r="AA47" s="1140"/>
      <c r="AB47" s="1140"/>
      <c r="AC47" s="979"/>
      <c r="AD47" s="1333"/>
      <c r="AE47" s="1140"/>
      <c r="AF47" s="1140"/>
      <c r="AG47" s="1140"/>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2"/>
      <c r="BQ47" s="312"/>
      <c r="BR47" s="312"/>
      <c r="BS47" s="312"/>
      <c r="BT47" s="312"/>
      <c r="BU47" s="312"/>
    </row>
    <row r="48" spans="1:73" s="310" customFormat="1">
      <c r="A48" s="689" t="s">
        <v>308</v>
      </c>
      <c r="B48" s="804">
        <f>B35</f>
        <v>207</v>
      </c>
      <c r="C48" s="804">
        <f t="shared" ref="C48:I48" si="14">C35</f>
        <v>-2781</v>
      </c>
      <c r="D48" s="804">
        <f t="shared" si="14"/>
        <v>2809</v>
      </c>
      <c r="E48" s="843">
        <f t="shared" si="14"/>
        <v>3032</v>
      </c>
      <c r="F48" s="804">
        <f t="shared" si="14"/>
        <v>394</v>
      </c>
      <c r="G48" s="804">
        <f t="shared" si="14"/>
        <v>-10121</v>
      </c>
      <c r="H48" s="804">
        <f t="shared" si="14"/>
        <v>1869</v>
      </c>
      <c r="I48" s="843">
        <f t="shared" si="14"/>
        <v>-791</v>
      </c>
      <c r="J48" s="977">
        <v>5057</v>
      </c>
      <c r="K48" s="976">
        <v>-6614</v>
      </c>
      <c r="L48" s="1024">
        <v>4745</v>
      </c>
      <c r="M48" s="1024">
        <v>3580</v>
      </c>
      <c r="N48" s="1002">
        <f>+N35</f>
        <v>5058</v>
      </c>
      <c r="O48" s="1138">
        <f>O35</f>
        <v>-3579</v>
      </c>
      <c r="P48" s="1138">
        <f>P35</f>
        <v>2203</v>
      </c>
      <c r="Q48" s="975">
        <f>Q35</f>
        <v>1178</v>
      </c>
      <c r="R48" s="1002">
        <f t="shared" ref="R48:AB48" si="15">+R35</f>
        <v>-7597</v>
      </c>
      <c r="S48" s="1138">
        <f t="shared" si="15"/>
        <v>-4635</v>
      </c>
      <c r="T48" s="1138">
        <f t="shared" si="15"/>
        <v>748</v>
      </c>
      <c r="U48" s="975">
        <f t="shared" si="15"/>
        <v>2948</v>
      </c>
      <c r="V48" s="1002">
        <f t="shared" si="15"/>
        <v>553</v>
      </c>
      <c r="W48" s="1138">
        <f t="shared" si="15"/>
        <v>-3499</v>
      </c>
      <c r="X48" s="1138">
        <f t="shared" si="15"/>
        <v>2046</v>
      </c>
      <c r="Y48" s="975">
        <f t="shared" si="15"/>
        <v>662</v>
      </c>
      <c r="Z48" s="1002">
        <f t="shared" si="15"/>
        <v>2823</v>
      </c>
      <c r="AA48" s="1138">
        <f t="shared" si="15"/>
        <v>-2808</v>
      </c>
      <c r="AB48" s="1138">
        <f t="shared" si="15"/>
        <v>1600</v>
      </c>
      <c r="AC48" s="975">
        <f>+AC35</f>
        <v>527</v>
      </c>
      <c r="AD48" s="1352">
        <f>+AD35</f>
        <v>3769</v>
      </c>
      <c r="AE48" s="1138">
        <f>+AE35</f>
        <v>-8</v>
      </c>
      <c r="AF48" s="1138">
        <f>+AF35</f>
        <v>5395</v>
      </c>
      <c r="AG48" s="1138">
        <f>+AG35</f>
        <v>3721</v>
      </c>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2"/>
      <c r="BR48" s="312"/>
      <c r="BS48" s="312"/>
      <c r="BT48" s="312"/>
      <c r="BU48" s="312"/>
    </row>
    <row r="49" spans="1:73" s="310" customFormat="1">
      <c r="A49" s="679" t="s">
        <v>309</v>
      </c>
      <c r="B49" s="797"/>
      <c r="C49" s="797"/>
      <c r="D49" s="801"/>
      <c r="E49" s="840"/>
      <c r="F49" s="801"/>
      <c r="G49" s="798"/>
      <c r="H49" s="798"/>
      <c r="I49" s="837"/>
      <c r="J49" s="973"/>
      <c r="K49" s="993"/>
      <c r="L49" s="1016"/>
      <c r="M49" s="1016"/>
      <c r="N49" s="1003"/>
      <c r="O49" s="1147"/>
      <c r="P49" s="1150"/>
      <c r="Q49" s="1006"/>
      <c r="R49" s="1003"/>
      <c r="S49" s="1147"/>
      <c r="T49" s="1147"/>
      <c r="U49" s="1006"/>
      <c r="V49" s="1003"/>
      <c r="W49" s="1147"/>
      <c r="X49" s="1147"/>
      <c r="Y49" s="1006"/>
      <c r="Z49" s="1003"/>
      <c r="AA49" s="1147"/>
      <c r="AB49" s="1147"/>
      <c r="AC49" s="969"/>
      <c r="AD49" s="1137"/>
      <c r="AE49" s="1147"/>
      <c r="AF49" s="1147"/>
      <c r="AG49" s="1147"/>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c r="BR49" s="312"/>
      <c r="BS49" s="312"/>
      <c r="BT49" s="312"/>
      <c r="BU49" s="312"/>
    </row>
    <row r="50" spans="1:73" s="310" customFormat="1">
      <c r="A50" s="679" t="s">
        <v>314</v>
      </c>
      <c r="B50" s="797"/>
      <c r="C50" s="797"/>
      <c r="D50" s="801"/>
      <c r="E50" s="840"/>
      <c r="F50" s="801"/>
      <c r="G50" s="798"/>
      <c r="H50" s="798"/>
      <c r="I50" s="837"/>
      <c r="J50" s="1016"/>
      <c r="K50" s="1016"/>
      <c r="L50" s="1016"/>
      <c r="M50" s="1016"/>
      <c r="N50" s="1025"/>
      <c r="O50" s="1150"/>
      <c r="P50" s="1150"/>
      <c r="Q50" s="1006">
        <f>-Q12</f>
        <v>591</v>
      </c>
      <c r="R50" s="1025"/>
      <c r="S50" s="1150"/>
      <c r="T50" s="1150"/>
      <c r="U50" s="1006"/>
      <c r="V50" s="1025"/>
      <c r="W50" s="1150"/>
      <c r="X50" s="1150"/>
      <c r="Y50" s="1006"/>
      <c r="Z50" s="1025"/>
      <c r="AA50" s="1150"/>
      <c r="AB50" s="1150"/>
      <c r="AC50" s="1006"/>
      <c r="AD50" s="1150"/>
      <c r="AE50" s="1182">
        <v>772</v>
      </c>
      <c r="AF50" s="1182"/>
      <c r="AG50" s="118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c r="BS50" s="312"/>
      <c r="BT50" s="312"/>
      <c r="BU50" s="312"/>
    </row>
    <row r="51" spans="1:73" s="310" customFormat="1">
      <c r="A51" s="679" t="s">
        <v>300</v>
      </c>
      <c r="B51" s="797">
        <v>575</v>
      </c>
      <c r="C51" s="797">
        <v>1603</v>
      </c>
      <c r="D51" s="801">
        <v>-571</v>
      </c>
      <c r="E51" s="840">
        <v>-133</v>
      </c>
      <c r="F51" s="801">
        <v>-33</v>
      </c>
      <c r="G51" s="798">
        <v>-290</v>
      </c>
      <c r="H51" s="798">
        <v>-285</v>
      </c>
      <c r="I51" s="840">
        <v>427</v>
      </c>
      <c r="J51" s="1016">
        <v>-4384</v>
      </c>
      <c r="K51" s="1016">
        <v>2782</v>
      </c>
      <c r="L51" s="1016">
        <v>-410</v>
      </c>
      <c r="M51" s="1016">
        <v>310</v>
      </c>
      <c r="N51" s="1025">
        <f t="shared" ref="N51:AC51" si="16">-N32</f>
        <v>-4417</v>
      </c>
      <c r="O51" s="1150">
        <f t="shared" si="16"/>
        <v>-325</v>
      </c>
      <c r="P51" s="1150">
        <f t="shared" si="16"/>
        <v>189</v>
      </c>
      <c r="Q51" s="1006">
        <f t="shared" si="16"/>
        <v>440</v>
      </c>
      <c r="R51" s="1025">
        <f t="shared" si="16"/>
        <v>2823</v>
      </c>
      <c r="S51" s="1150">
        <f t="shared" si="16"/>
        <v>1051</v>
      </c>
      <c r="T51" s="1150">
        <f t="shared" si="16"/>
        <v>2330</v>
      </c>
      <c r="U51" s="1006">
        <f t="shared" si="16"/>
        <v>2362</v>
      </c>
      <c r="V51" s="1025">
        <f t="shared" si="16"/>
        <v>-316</v>
      </c>
      <c r="W51" s="1150">
        <f t="shared" si="16"/>
        <v>-3314</v>
      </c>
      <c r="X51" s="1150">
        <f t="shared" si="16"/>
        <v>3078</v>
      </c>
      <c r="Y51" s="1006">
        <f t="shared" si="16"/>
        <v>-43</v>
      </c>
      <c r="Z51" s="1025">
        <f t="shared" si="16"/>
        <v>-169</v>
      </c>
      <c r="AA51" s="1150">
        <f t="shared" si="16"/>
        <v>381</v>
      </c>
      <c r="AB51" s="1150">
        <f t="shared" si="16"/>
        <v>-244</v>
      </c>
      <c r="AC51" s="1006">
        <f t="shared" si="16"/>
        <v>798</v>
      </c>
      <c r="AD51" s="1150">
        <f>-AD32</f>
        <v>-1193</v>
      </c>
      <c r="AE51" s="1150">
        <f>-AE32</f>
        <v>343</v>
      </c>
      <c r="AF51" s="1150">
        <f>-AF32</f>
        <v>176</v>
      </c>
      <c r="AG51" s="1150">
        <f>-AG32</f>
        <v>-91</v>
      </c>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c r="BR51" s="312"/>
      <c r="BS51" s="312"/>
      <c r="BT51" s="312"/>
      <c r="BU51" s="312"/>
    </row>
    <row r="52" spans="1:73" s="310" customFormat="1">
      <c r="A52" s="688" t="s">
        <v>176</v>
      </c>
      <c r="B52" s="797">
        <v>80</v>
      </c>
      <c r="C52" s="797">
        <v>-29</v>
      </c>
      <c r="D52" s="801">
        <v>-41</v>
      </c>
      <c r="E52" s="840">
        <v>-394</v>
      </c>
      <c r="F52" s="801">
        <v>853</v>
      </c>
      <c r="G52" s="798">
        <v>-128</v>
      </c>
      <c r="H52" s="798">
        <v>-43</v>
      </c>
      <c r="I52" s="840">
        <v>323</v>
      </c>
      <c r="J52" s="1016">
        <v>-356</v>
      </c>
      <c r="K52" s="1016">
        <v>-38</v>
      </c>
      <c r="L52" s="1016">
        <v>-87</v>
      </c>
      <c r="M52" s="1016">
        <v>210</v>
      </c>
      <c r="N52" s="1025">
        <f t="shared" ref="N52:AB52" si="17">-N31</f>
        <v>196</v>
      </c>
      <c r="O52" s="1150">
        <f t="shared" si="17"/>
        <v>-34</v>
      </c>
      <c r="P52" s="1150">
        <f t="shared" si="17"/>
        <v>-124</v>
      </c>
      <c r="Q52" s="1006">
        <f t="shared" si="17"/>
        <v>-62</v>
      </c>
      <c r="R52" s="1025">
        <f t="shared" si="17"/>
        <v>-206</v>
      </c>
      <c r="S52" s="1150">
        <f t="shared" si="17"/>
        <v>-177</v>
      </c>
      <c r="T52" s="1150">
        <f t="shared" si="17"/>
        <v>-245</v>
      </c>
      <c r="U52" s="1006">
        <f t="shared" si="17"/>
        <v>-262</v>
      </c>
      <c r="V52" s="1025">
        <f t="shared" si="17"/>
        <v>249</v>
      </c>
      <c r="W52" s="1150">
        <f t="shared" si="17"/>
        <v>-176</v>
      </c>
      <c r="X52" s="1150">
        <f t="shared" si="17"/>
        <v>-17</v>
      </c>
      <c r="Y52" s="1006">
        <f t="shared" si="17"/>
        <v>397</v>
      </c>
      <c r="Z52" s="1025">
        <f t="shared" si="17"/>
        <v>31</v>
      </c>
      <c r="AA52" s="1150">
        <f t="shared" si="17"/>
        <v>-96</v>
      </c>
      <c r="AB52" s="1150">
        <f t="shared" si="17"/>
        <v>-246</v>
      </c>
      <c r="AC52" s="1006">
        <f>-AC31</f>
        <v>781</v>
      </c>
      <c r="AD52" s="1150">
        <f>-AD31</f>
        <v>520</v>
      </c>
      <c r="AE52" s="1150">
        <f>-AE31</f>
        <v>-399</v>
      </c>
      <c r="AF52" s="1150">
        <f>-AF31</f>
        <v>-66</v>
      </c>
      <c r="AG52" s="1150">
        <f>-AG31</f>
        <v>181</v>
      </c>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c r="BR52" s="312"/>
      <c r="BS52" s="312"/>
      <c r="BT52" s="312"/>
      <c r="BU52" s="312"/>
    </row>
    <row r="53" spans="1:73" s="310" customFormat="1">
      <c r="A53" s="684" t="s">
        <v>172</v>
      </c>
      <c r="B53" s="799">
        <v>0</v>
      </c>
      <c r="C53" s="797">
        <v>3649</v>
      </c>
      <c r="D53" s="799">
        <v>0</v>
      </c>
      <c r="E53" s="841">
        <v>1</v>
      </c>
      <c r="F53" s="803">
        <v>-1</v>
      </c>
      <c r="G53" s="798">
        <v>4852</v>
      </c>
      <c r="H53" s="799">
        <v>0</v>
      </c>
      <c r="I53" s="838">
        <v>0</v>
      </c>
      <c r="J53" s="971">
        <v>0</v>
      </c>
      <c r="K53" s="1016">
        <v>6069</v>
      </c>
      <c r="L53" s="971">
        <v>0</v>
      </c>
      <c r="M53" s="971">
        <v>0</v>
      </c>
      <c r="N53" s="996">
        <f t="shared" ref="N53:AD53" si="18">-N27</f>
        <v>0</v>
      </c>
      <c r="O53" s="1150">
        <f t="shared" si="18"/>
        <v>6668</v>
      </c>
      <c r="P53" s="1136">
        <f t="shared" si="18"/>
        <v>0</v>
      </c>
      <c r="Q53" s="970">
        <f t="shared" si="18"/>
        <v>0</v>
      </c>
      <c r="R53" s="996">
        <f t="shared" si="18"/>
        <v>0</v>
      </c>
      <c r="S53" s="1150">
        <f t="shared" si="18"/>
        <v>6681</v>
      </c>
      <c r="T53" s="1136">
        <f t="shared" si="18"/>
        <v>0</v>
      </c>
      <c r="U53" s="970">
        <f t="shared" si="18"/>
        <v>0</v>
      </c>
      <c r="V53" s="996">
        <f t="shared" si="18"/>
        <v>0</v>
      </c>
      <c r="W53" s="1150">
        <f t="shared" si="18"/>
        <v>3651</v>
      </c>
      <c r="X53" s="1136">
        <f t="shared" si="18"/>
        <v>0</v>
      </c>
      <c r="Y53" s="1006">
        <f t="shared" si="18"/>
        <v>3654</v>
      </c>
      <c r="Z53" s="996">
        <f t="shared" si="18"/>
        <v>0</v>
      </c>
      <c r="AA53" s="1150">
        <f t="shared" si="18"/>
        <v>3830</v>
      </c>
      <c r="AB53" s="1136">
        <f t="shared" si="18"/>
        <v>0</v>
      </c>
      <c r="AC53" s="969">
        <f t="shared" si="18"/>
        <v>3835</v>
      </c>
      <c r="AD53" s="1150">
        <f t="shared" si="18"/>
        <v>-1</v>
      </c>
      <c r="AE53" s="1150">
        <f t="shared" ref="AE53:AF56" si="19">-AE27</f>
        <v>4126</v>
      </c>
      <c r="AF53" s="1136">
        <f t="shared" si="19"/>
        <v>0</v>
      </c>
      <c r="AG53" s="1147">
        <f>-AG27</f>
        <v>4127</v>
      </c>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c r="BS53" s="312"/>
      <c r="BT53" s="312"/>
      <c r="BU53" s="312"/>
    </row>
    <row r="54" spans="1:73" s="310" customFormat="1">
      <c r="A54" s="684" t="s">
        <v>173</v>
      </c>
      <c r="B54" s="799">
        <v>0</v>
      </c>
      <c r="C54" s="799">
        <v>0</v>
      </c>
      <c r="D54" s="799">
        <v>0</v>
      </c>
      <c r="E54" s="838">
        <v>0</v>
      </c>
      <c r="F54" s="801" t="s">
        <v>227</v>
      </c>
      <c r="G54" s="798" t="s">
        <v>227</v>
      </c>
      <c r="H54" s="798">
        <v>2</v>
      </c>
      <c r="I54" s="838">
        <v>0</v>
      </c>
      <c r="J54" s="1016">
        <v>-1</v>
      </c>
      <c r="K54" s="971">
        <v>0</v>
      </c>
      <c r="L54" s="1016">
        <v>2</v>
      </c>
      <c r="M54" s="971">
        <v>0</v>
      </c>
      <c r="N54" s="996">
        <f t="shared" ref="N54:AD54" si="20">-N28</f>
        <v>0</v>
      </c>
      <c r="O54" s="1136">
        <f t="shared" si="20"/>
        <v>0</v>
      </c>
      <c r="P54" s="1136">
        <f t="shared" si="20"/>
        <v>0</v>
      </c>
      <c r="Q54" s="1006">
        <f t="shared" si="20"/>
        <v>1</v>
      </c>
      <c r="R54" s="996">
        <f t="shared" si="20"/>
        <v>0</v>
      </c>
      <c r="S54" s="1136">
        <f t="shared" si="20"/>
        <v>0</v>
      </c>
      <c r="T54" s="1150">
        <f t="shared" si="20"/>
        <v>1</v>
      </c>
      <c r="U54" s="1136">
        <f t="shared" si="20"/>
        <v>0</v>
      </c>
      <c r="V54" s="996">
        <f t="shared" si="20"/>
        <v>0</v>
      </c>
      <c r="W54" s="1136">
        <f t="shared" si="20"/>
        <v>0</v>
      </c>
      <c r="X54" s="1150">
        <f t="shared" si="20"/>
        <v>30</v>
      </c>
      <c r="Y54" s="1006">
        <f t="shared" si="20"/>
        <v>-1</v>
      </c>
      <c r="Z54" s="996">
        <f t="shared" si="20"/>
        <v>12</v>
      </c>
      <c r="AA54" s="1136">
        <f t="shared" si="20"/>
        <v>0</v>
      </c>
      <c r="AB54" s="1136">
        <f t="shared" si="20"/>
        <v>1</v>
      </c>
      <c r="AC54" s="969">
        <f t="shared" si="20"/>
        <v>9</v>
      </c>
      <c r="AD54" s="1136">
        <f t="shared" si="20"/>
        <v>0</v>
      </c>
      <c r="AE54" s="1136">
        <f t="shared" si="19"/>
        <v>0</v>
      </c>
      <c r="AF54" s="1147">
        <f t="shared" si="19"/>
        <v>3</v>
      </c>
      <c r="AG54" s="1136">
        <f>-AG28</f>
        <v>0</v>
      </c>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c r="BS54" s="312"/>
      <c r="BT54" s="312"/>
      <c r="BU54" s="312"/>
    </row>
    <row r="55" spans="1:73" s="310" customFormat="1">
      <c r="A55" s="678" t="s">
        <v>174</v>
      </c>
      <c r="B55" s="799">
        <v>0</v>
      </c>
      <c r="C55" s="799">
        <v>0</v>
      </c>
      <c r="D55" s="799">
        <v>0</v>
      </c>
      <c r="E55" s="838">
        <v>0</v>
      </c>
      <c r="F55" s="801">
        <v>722</v>
      </c>
      <c r="G55" s="798">
        <v>6067</v>
      </c>
      <c r="H55" s="799">
        <v>0</v>
      </c>
      <c r="I55" s="838">
        <v>0</v>
      </c>
      <c r="J55" s="1016">
        <v>29</v>
      </c>
      <c r="K55" s="1016">
        <v>76</v>
      </c>
      <c r="L55" s="1016">
        <v>2</v>
      </c>
      <c r="M55" s="971">
        <v>0</v>
      </c>
      <c r="N55" s="1025">
        <f t="shared" ref="N55:AD55" si="21">-N29</f>
        <v>2</v>
      </c>
      <c r="O55" s="1150">
        <f t="shared" si="21"/>
        <v>1</v>
      </c>
      <c r="P55" s="1136">
        <f t="shared" si="21"/>
        <v>0</v>
      </c>
      <c r="Q55" s="970">
        <f t="shared" si="21"/>
        <v>0</v>
      </c>
      <c r="R55" s="1136">
        <f t="shared" si="21"/>
        <v>0</v>
      </c>
      <c r="S55" s="1136">
        <f t="shared" si="21"/>
        <v>0</v>
      </c>
      <c r="T55" s="1136">
        <f t="shared" si="21"/>
        <v>0</v>
      </c>
      <c r="U55" s="970">
        <f t="shared" si="21"/>
        <v>0</v>
      </c>
      <c r="V55" s="1136">
        <f t="shared" si="21"/>
        <v>0</v>
      </c>
      <c r="W55" s="1136">
        <f t="shared" si="21"/>
        <v>0</v>
      </c>
      <c r="X55" s="1136">
        <f t="shared" si="21"/>
        <v>0</v>
      </c>
      <c r="Y55" s="970">
        <f t="shared" si="21"/>
        <v>0</v>
      </c>
      <c r="Z55" s="1136">
        <f t="shared" si="21"/>
        <v>0</v>
      </c>
      <c r="AA55" s="1136">
        <f t="shared" si="21"/>
        <v>0</v>
      </c>
      <c r="AB55" s="1136">
        <f t="shared" si="21"/>
        <v>67</v>
      </c>
      <c r="AC55" s="969">
        <f t="shared" si="21"/>
        <v>1</v>
      </c>
      <c r="AD55" s="1347">
        <f t="shared" si="21"/>
        <v>-6</v>
      </c>
      <c r="AE55" s="1136">
        <f t="shared" si="19"/>
        <v>23</v>
      </c>
      <c r="AF55" s="1136">
        <f t="shared" si="19"/>
        <v>0</v>
      </c>
      <c r="AG55" s="1147">
        <f>-AG29</f>
        <v>2</v>
      </c>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c r="BR55" s="312"/>
      <c r="BS55" s="312"/>
      <c r="BT55" s="312"/>
      <c r="BU55" s="312"/>
    </row>
    <row r="56" spans="1:73" s="310" customFormat="1">
      <c r="A56" s="679" t="s">
        <v>175</v>
      </c>
      <c r="B56" s="799">
        <v>0</v>
      </c>
      <c r="C56" s="799">
        <v>0</v>
      </c>
      <c r="D56" s="800">
        <v>0</v>
      </c>
      <c r="E56" s="839">
        <v>0</v>
      </c>
      <c r="F56" s="800">
        <v>0</v>
      </c>
      <c r="G56" s="802">
        <v>144</v>
      </c>
      <c r="H56" s="798">
        <v>92</v>
      </c>
      <c r="I56" s="840">
        <v>33</v>
      </c>
      <c r="J56" s="971">
        <v>0</v>
      </c>
      <c r="K56" s="971">
        <v>0</v>
      </c>
      <c r="L56" s="971">
        <v>0</v>
      </c>
      <c r="M56" s="971">
        <v>0</v>
      </c>
      <c r="N56" s="996">
        <f t="shared" ref="N56:AD56" si="22">-N30</f>
        <v>0</v>
      </c>
      <c r="O56" s="1136">
        <f t="shared" si="22"/>
        <v>0</v>
      </c>
      <c r="P56" s="1136">
        <f t="shared" si="22"/>
        <v>0</v>
      </c>
      <c r="Q56" s="970">
        <f t="shared" si="22"/>
        <v>0</v>
      </c>
      <c r="R56" s="996">
        <f t="shared" si="22"/>
        <v>0</v>
      </c>
      <c r="S56" s="1136">
        <f t="shared" si="22"/>
        <v>0</v>
      </c>
      <c r="T56" s="1136">
        <f t="shared" si="22"/>
        <v>0</v>
      </c>
      <c r="U56" s="970">
        <f t="shared" si="22"/>
        <v>0</v>
      </c>
      <c r="V56" s="996">
        <f t="shared" si="22"/>
        <v>0</v>
      </c>
      <c r="W56" s="1150">
        <f t="shared" si="22"/>
        <v>7305</v>
      </c>
      <c r="X56" s="1136">
        <f t="shared" si="22"/>
        <v>0</v>
      </c>
      <c r="Y56" s="970">
        <f t="shared" si="22"/>
        <v>0</v>
      </c>
      <c r="Z56" s="996">
        <f t="shared" si="22"/>
        <v>0</v>
      </c>
      <c r="AA56" s="1136">
        <f t="shared" si="22"/>
        <v>0</v>
      </c>
      <c r="AB56" s="1136">
        <f t="shared" si="22"/>
        <v>0</v>
      </c>
      <c r="AC56" s="969">
        <f t="shared" si="22"/>
        <v>0</v>
      </c>
      <c r="AD56" s="1136">
        <f t="shared" si="22"/>
        <v>0</v>
      </c>
      <c r="AE56" s="1136">
        <f t="shared" si="19"/>
        <v>0</v>
      </c>
      <c r="AF56" s="1136">
        <f t="shared" si="19"/>
        <v>0</v>
      </c>
      <c r="AG56" s="1136">
        <f>-AG30</f>
        <v>0</v>
      </c>
      <c r="AH56" s="312"/>
      <c r="AI56" s="312"/>
      <c r="AJ56" s="312"/>
      <c r="AK56" s="312"/>
      <c r="AL56" s="312"/>
      <c r="AM56" s="312"/>
      <c r="AN56" s="312"/>
      <c r="AO56" s="312"/>
      <c r="AP56" s="312"/>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2"/>
      <c r="BM56" s="312"/>
      <c r="BN56" s="312"/>
      <c r="BO56" s="312"/>
      <c r="BP56" s="312"/>
      <c r="BQ56" s="312"/>
      <c r="BR56" s="312"/>
      <c r="BS56" s="312"/>
      <c r="BT56" s="312"/>
      <c r="BU56" s="312"/>
    </row>
    <row r="57" spans="1:73" s="310" customFormat="1">
      <c r="A57" s="678" t="s">
        <v>310</v>
      </c>
      <c r="B57" s="797">
        <v>1361</v>
      </c>
      <c r="C57" s="797">
        <v>25</v>
      </c>
      <c r="D57" s="801">
        <v>282</v>
      </c>
      <c r="E57" s="840">
        <v>23</v>
      </c>
      <c r="F57" s="801">
        <v>91</v>
      </c>
      <c r="G57" s="798">
        <v>43</v>
      </c>
      <c r="H57" s="798">
        <v>490</v>
      </c>
      <c r="I57" s="840">
        <v>1582</v>
      </c>
      <c r="J57" s="1016">
        <v>561</v>
      </c>
      <c r="K57" s="1016">
        <v>139</v>
      </c>
      <c r="L57" s="1016">
        <v>349</v>
      </c>
      <c r="M57" s="1016">
        <v>146</v>
      </c>
      <c r="N57" s="1025">
        <f t="shared" ref="N57:AB57" si="23">-N22-N23</f>
        <v>443</v>
      </c>
      <c r="O57" s="1150">
        <f t="shared" si="23"/>
        <v>565</v>
      </c>
      <c r="P57" s="1150">
        <f t="shared" si="23"/>
        <v>126</v>
      </c>
      <c r="Q57" s="1006">
        <f t="shared" si="23"/>
        <v>415</v>
      </c>
      <c r="R57" s="1025">
        <f t="shared" si="23"/>
        <v>6943</v>
      </c>
      <c r="S57" s="1150">
        <f t="shared" si="23"/>
        <v>356</v>
      </c>
      <c r="T57" s="1150">
        <f t="shared" si="23"/>
        <v>1081</v>
      </c>
      <c r="U57" s="1006">
        <f t="shared" si="23"/>
        <v>35</v>
      </c>
      <c r="V57" s="1025">
        <f t="shared" si="23"/>
        <v>1592</v>
      </c>
      <c r="W57" s="1150">
        <f t="shared" si="23"/>
        <v>22</v>
      </c>
      <c r="X57" s="1150">
        <f t="shared" si="23"/>
        <v>115</v>
      </c>
      <c r="Y57" s="1006">
        <f t="shared" si="23"/>
        <v>65</v>
      </c>
      <c r="Z57" s="1025">
        <f t="shared" si="23"/>
        <v>607</v>
      </c>
      <c r="AA57" s="1150">
        <f t="shared" si="23"/>
        <v>357</v>
      </c>
      <c r="AB57" s="1150">
        <f t="shared" si="23"/>
        <v>3692</v>
      </c>
      <c r="AC57" s="1006">
        <f>-AC22-AC23</f>
        <v>60</v>
      </c>
      <c r="AD57" s="1150">
        <f>-AD22-AD23</f>
        <v>61</v>
      </c>
      <c r="AE57" s="1150">
        <f>-AE22-AE23</f>
        <v>124</v>
      </c>
      <c r="AF57" s="1150">
        <f>-AF22-AF23</f>
        <v>325</v>
      </c>
      <c r="AG57" s="1150">
        <f>-AG22-AG23</f>
        <v>-1550</v>
      </c>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2"/>
      <c r="BR57" s="312"/>
      <c r="BS57" s="312"/>
      <c r="BT57" s="312"/>
      <c r="BU57" s="312"/>
    </row>
    <row r="58" spans="1:73" s="310" customFormat="1">
      <c r="A58" s="678" t="s">
        <v>311</v>
      </c>
      <c r="B58" s="799">
        <v>0</v>
      </c>
      <c r="C58" s="799">
        <v>0</v>
      </c>
      <c r="D58" s="800">
        <v>0</v>
      </c>
      <c r="E58" s="839">
        <v>0</v>
      </c>
      <c r="F58" s="800">
        <v>0</v>
      </c>
      <c r="G58" s="798" t="s">
        <v>227</v>
      </c>
      <c r="H58" s="799">
        <v>0</v>
      </c>
      <c r="I58" s="838"/>
      <c r="J58" s="1016">
        <v>523</v>
      </c>
      <c r="K58" s="1016">
        <v>-523</v>
      </c>
      <c r="L58" s="971">
        <v>0</v>
      </c>
      <c r="M58" s="971">
        <v>0</v>
      </c>
      <c r="N58" s="1025">
        <v>353</v>
      </c>
      <c r="O58" s="1136">
        <v>0</v>
      </c>
      <c r="P58" s="1136">
        <v>0</v>
      </c>
      <c r="Q58" s="970">
        <v>0</v>
      </c>
      <c r="R58" s="1025" t="s">
        <v>227</v>
      </c>
      <c r="S58" s="1150">
        <v>-368</v>
      </c>
      <c r="T58" s="1136">
        <v>0</v>
      </c>
      <c r="U58" s="970">
        <v>0</v>
      </c>
      <c r="V58" s="1025" t="s">
        <v>227</v>
      </c>
      <c r="W58" s="1150" t="s">
        <v>227</v>
      </c>
      <c r="X58" s="1150" t="s">
        <v>227</v>
      </c>
      <c r="Y58" s="1006" t="s">
        <v>227</v>
      </c>
      <c r="Z58" s="1025" t="s">
        <v>227</v>
      </c>
      <c r="AA58" s="1150" t="s">
        <v>227</v>
      </c>
      <c r="AB58" s="1150" t="s">
        <v>227</v>
      </c>
      <c r="AC58" s="1006" t="s">
        <v>227</v>
      </c>
      <c r="AD58" s="1150" t="s">
        <v>227</v>
      </c>
      <c r="AE58" s="1150" t="s">
        <v>227</v>
      </c>
      <c r="AF58" s="1150" t="s">
        <v>227</v>
      </c>
      <c r="AG58" s="1150" t="s">
        <v>227</v>
      </c>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c r="BN58" s="312"/>
      <c r="BO58" s="312"/>
      <c r="BP58" s="312"/>
      <c r="BQ58" s="312"/>
      <c r="BR58" s="312"/>
      <c r="BS58" s="312"/>
      <c r="BT58" s="312"/>
      <c r="BU58" s="312"/>
    </row>
    <row r="59" spans="1:73" s="310" customFormat="1">
      <c r="A59" s="678" t="s">
        <v>318</v>
      </c>
      <c r="B59" s="799">
        <v>0</v>
      </c>
      <c r="C59" s="824">
        <v>380</v>
      </c>
      <c r="D59" s="800">
        <v>0</v>
      </c>
      <c r="E59" s="839">
        <v>0</v>
      </c>
      <c r="F59" s="800">
        <v>0</v>
      </c>
      <c r="G59" s="799">
        <v>0</v>
      </c>
      <c r="H59" s="799">
        <v>0</v>
      </c>
      <c r="I59" s="838">
        <v>0</v>
      </c>
      <c r="J59" s="1147">
        <v>-13</v>
      </c>
      <c r="K59" s="1147">
        <v>337</v>
      </c>
      <c r="L59" s="1147">
        <v>186</v>
      </c>
      <c r="M59" s="840">
        <v>139.99520207000009</v>
      </c>
      <c r="N59" s="1147">
        <v>-117</v>
      </c>
      <c r="O59" s="1147">
        <v>-621</v>
      </c>
      <c r="P59" s="1147">
        <v>19</v>
      </c>
      <c r="Q59" s="840">
        <v>-637</v>
      </c>
      <c r="R59" s="1147">
        <v>-100</v>
      </c>
      <c r="S59" s="1147">
        <v>194</v>
      </c>
      <c r="T59" s="1147">
        <v>160</v>
      </c>
      <c r="U59" s="840">
        <v>-207</v>
      </c>
      <c r="V59" s="1147">
        <v>1420</v>
      </c>
      <c r="W59" s="1147">
        <v>-508</v>
      </c>
      <c r="X59" s="1150">
        <v>-211</v>
      </c>
      <c r="Y59" s="1006">
        <v>621</v>
      </c>
      <c r="Z59" s="1147">
        <v>-177</v>
      </c>
      <c r="AA59" s="1147">
        <v>-427</v>
      </c>
      <c r="AB59" s="1147">
        <v>88</v>
      </c>
      <c r="AC59" s="969">
        <v>526</v>
      </c>
      <c r="AD59" s="1150">
        <v>360</v>
      </c>
      <c r="AE59" s="1400">
        <v>-798</v>
      </c>
      <c r="AF59" s="1400">
        <v>-825</v>
      </c>
      <c r="AG59" s="1400">
        <v>-153</v>
      </c>
      <c r="AH59" s="312"/>
      <c r="AI59" s="312"/>
      <c r="AJ59" s="312"/>
      <c r="AK59" s="312"/>
      <c r="AL59" s="312"/>
      <c r="AM59" s="312"/>
      <c r="AN59" s="312"/>
      <c r="AO59" s="312"/>
      <c r="AP59" s="312"/>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2"/>
      <c r="BM59" s="312"/>
      <c r="BN59" s="312"/>
      <c r="BO59" s="312"/>
      <c r="BP59" s="312"/>
      <c r="BQ59" s="312"/>
      <c r="BR59" s="312"/>
      <c r="BS59" s="312"/>
      <c r="BT59" s="312"/>
      <c r="BU59" s="312"/>
    </row>
    <row r="60" spans="1:73" s="310" customFormat="1">
      <c r="A60" s="678" t="s">
        <v>320</v>
      </c>
      <c r="B60" s="1136" t="s">
        <v>227</v>
      </c>
      <c r="C60" s="824" t="s">
        <v>227</v>
      </c>
      <c r="D60" s="824" t="s">
        <v>227</v>
      </c>
      <c r="E60" s="972" t="s">
        <v>227</v>
      </c>
      <c r="F60" s="824" t="s">
        <v>227</v>
      </c>
      <c r="G60" s="1136" t="s">
        <v>227</v>
      </c>
      <c r="H60" s="1136" t="s">
        <v>227</v>
      </c>
      <c r="I60" s="970" t="s">
        <v>227</v>
      </c>
      <c r="J60" s="1147" t="s">
        <v>227</v>
      </c>
      <c r="K60" s="1147" t="s">
        <v>227</v>
      </c>
      <c r="L60" s="1147" t="s">
        <v>227</v>
      </c>
      <c r="M60" s="840" t="s">
        <v>227</v>
      </c>
      <c r="N60" s="1147"/>
      <c r="O60" s="1147"/>
      <c r="P60" s="1147"/>
      <c r="Q60" s="840"/>
      <c r="R60" s="1147"/>
      <c r="S60" s="1147"/>
      <c r="T60" s="1147"/>
      <c r="U60" s="840"/>
      <c r="V60" s="1147"/>
      <c r="W60" s="1147"/>
      <c r="X60" s="1150">
        <v>-420</v>
      </c>
      <c r="Y60" s="1006"/>
      <c r="Z60" s="1147"/>
      <c r="AA60" s="1147"/>
      <c r="AB60" s="1147"/>
      <c r="AC60" s="969"/>
      <c r="AD60" s="1150"/>
      <c r="AE60" s="1147"/>
      <c r="AF60" s="1147"/>
      <c r="AG60" s="1147"/>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c r="BN60" s="312"/>
      <c r="BO60" s="312"/>
      <c r="BP60" s="312"/>
      <c r="BQ60" s="312"/>
      <c r="BR60" s="312"/>
      <c r="BS60" s="312"/>
      <c r="BT60" s="312"/>
      <c r="BU60" s="312"/>
    </row>
    <row r="61" spans="1:73" s="310" customFormat="1">
      <c r="A61" s="678"/>
      <c r="B61" s="1136"/>
      <c r="C61" s="824"/>
      <c r="D61" s="824"/>
      <c r="E61" s="972"/>
      <c r="F61" s="824"/>
      <c r="G61" s="1136"/>
      <c r="H61" s="1136"/>
      <c r="I61" s="970"/>
      <c r="J61" s="1147"/>
      <c r="K61" s="1147"/>
      <c r="L61" s="1147"/>
      <c r="M61" s="1137"/>
      <c r="N61" s="1147"/>
      <c r="O61" s="1147"/>
      <c r="P61" s="1147"/>
      <c r="Q61" s="840"/>
      <c r="R61" s="1147"/>
      <c r="S61" s="1147"/>
      <c r="T61" s="1147"/>
      <c r="U61" s="840"/>
      <c r="V61" s="1147"/>
      <c r="W61" s="1147"/>
      <c r="X61" s="1150"/>
      <c r="Y61" s="1006"/>
      <c r="Z61" s="1147"/>
      <c r="AA61" s="1147"/>
      <c r="AB61" s="1147"/>
      <c r="AC61" s="969"/>
      <c r="AD61" s="1150"/>
      <c r="AE61" s="1147"/>
      <c r="AF61" s="1147"/>
      <c r="AG61" s="1147">
        <v>-737</v>
      </c>
      <c r="AH61" s="312"/>
      <c r="AI61" s="312"/>
      <c r="AJ61" s="312"/>
      <c r="AK61" s="312"/>
      <c r="AL61" s="312"/>
      <c r="AM61" s="312"/>
      <c r="AN61" s="312"/>
      <c r="AO61" s="312"/>
      <c r="AP61" s="312"/>
      <c r="AQ61" s="312"/>
      <c r="AR61" s="312"/>
      <c r="AS61" s="312"/>
      <c r="AT61" s="312"/>
      <c r="AU61" s="312"/>
      <c r="AV61" s="312"/>
      <c r="AW61" s="312"/>
      <c r="AX61" s="312"/>
      <c r="AY61" s="312"/>
      <c r="AZ61" s="312"/>
      <c r="BA61" s="312"/>
      <c r="BB61" s="312"/>
      <c r="BC61" s="312"/>
      <c r="BD61" s="312"/>
      <c r="BE61" s="312"/>
      <c r="BF61" s="312"/>
      <c r="BG61" s="312"/>
      <c r="BH61" s="312"/>
      <c r="BI61" s="312"/>
      <c r="BJ61" s="312"/>
      <c r="BK61" s="312"/>
      <c r="BL61" s="312"/>
      <c r="BM61" s="312"/>
      <c r="BN61" s="312"/>
      <c r="BO61" s="312"/>
      <c r="BP61" s="312"/>
      <c r="BQ61" s="312"/>
      <c r="BR61" s="312"/>
      <c r="BS61" s="312"/>
      <c r="BT61" s="312"/>
      <c r="BU61" s="312"/>
    </row>
    <row r="62" spans="1:73" s="310" customFormat="1">
      <c r="A62" s="678" t="s">
        <v>339</v>
      </c>
      <c r="B62" s="1136"/>
      <c r="C62" s="824"/>
      <c r="D62" s="824"/>
      <c r="E62" s="972"/>
      <c r="F62" s="824"/>
      <c r="G62" s="1136"/>
      <c r="H62" s="1136"/>
      <c r="I62" s="970"/>
      <c r="J62" s="1147"/>
      <c r="K62" s="1147"/>
      <c r="L62" s="1147"/>
      <c r="M62" s="1137"/>
      <c r="N62" s="1147"/>
      <c r="O62" s="1147"/>
      <c r="P62" s="1147"/>
      <c r="Q62" s="840"/>
      <c r="R62" s="1147"/>
      <c r="S62" s="1147"/>
      <c r="T62" s="1147"/>
      <c r="U62" s="840"/>
      <c r="V62" s="1147"/>
      <c r="W62" s="1147"/>
      <c r="X62" s="1150"/>
      <c r="Y62" s="1006"/>
      <c r="Z62" s="1147"/>
      <c r="AA62" s="1147">
        <v>2250</v>
      </c>
      <c r="AB62" s="1147"/>
      <c r="AC62" s="969"/>
      <c r="AD62" s="1147"/>
      <c r="AE62" s="1147">
        <v>655</v>
      </c>
      <c r="AF62" s="1147"/>
      <c r="AG62" s="1400"/>
      <c r="AH62" s="312"/>
      <c r="AI62" s="312"/>
      <c r="AJ62" s="312"/>
      <c r="AK62" s="312"/>
      <c r="AL62" s="312"/>
      <c r="AM62" s="312"/>
      <c r="AN62" s="312"/>
      <c r="AO62" s="312"/>
      <c r="AP62" s="312"/>
      <c r="AQ62" s="312"/>
      <c r="AR62" s="312"/>
      <c r="AS62" s="312"/>
      <c r="AT62" s="312"/>
      <c r="AU62" s="312"/>
      <c r="AV62" s="312"/>
      <c r="AW62" s="312"/>
      <c r="AX62" s="312"/>
      <c r="AY62" s="312"/>
      <c r="AZ62" s="312"/>
      <c r="BA62" s="312"/>
      <c r="BB62" s="312"/>
      <c r="BC62" s="312"/>
      <c r="BD62" s="312"/>
      <c r="BE62" s="312"/>
      <c r="BF62" s="312"/>
      <c r="BG62" s="312"/>
      <c r="BH62" s="312"/>
      <c r="BI62" s="312"/>
      <c r="BJ62" s="312"/>
      <c r="BK62" s="312"/>
      <c r="BL62" s="312"/>
      <c r="BM62" s="312"/>
      <c r="BN62" s="312"/>
      <c r="BO62" s="312"/>
      <c r="BP62" s="312"/>
      <c r="BQ62" s="312"/>
      <c r="BR62" s="312"/>
      <c r="BS62" s="312"/>
      <c r="BT62" s="312"/>
      <c r="BU62" s="312"/>
    </row>
    <row r="63" spans="1:73" s="310" customFormat="1" ht="13.5" thickBot="1">
      <c r="A63" s="1391" t="s">
        <v>200</v>
      </c>
      <c r="B63" s="1392">
        <f t="shared" ref="B63:M63" si="24">SUM(B48:B60)</f>
        <v>2223</v>
      </c>
      <c r="C63" s="1392">
        <f t="shared" si="24"/>
        <v>2847</v>
      </c>
      <c r="D63" s="1392">
        <f t="shared" si="24"/>
        <v>2479</v>
      </c>
      <c r="E63" s="1393">
        <f t="shared" si="24"/>
        <v>2529</v>
      </c>
      <c r="F63" s="1392">
        <f t="shared" si="24"/>
        <v>2026</v>
      </c>
      <c r="G63" s="1392">
        <f t="shared" si="24"/>
        <v>567</v>
      </c>
      <c r="H63" s="1392">
        <f t="shared" si="24"/>
        <v>2125</v>
      </c>
      <c r="I63" s="1393">
        <f t="shared" si="24"/>
        <v>1574</v>
      </c>
      <c r="J63" s="1392">
        <f t="shared" si="24"/>
        <v>1416</v>
      </c>
      <c r="K63" s="1392">
        <f t="shared" si="24"/>
        <v>2228</v>
      </c>
      <c r="L63" s="1392">
        <f t="shared" si="24"/>
        <v>4787</v>
      </c>
      <c r="M63" s="1392">
        <f t="shared" si="24"/>
        <v>4385.9952020700002</v>
      </c>
      <c r="N63" s="1392">
        <f t="shared" ref="N63:Z63" si="25">SUM(N48:N62)</f>
        <v>1518</v>
      </c>
      <c r="O63" s="1392">
        <f t="shared" si="25"/>
        <v>2675</v>
      </c>
      <c r="P63" s="1392">
        <f t="shared" si="25"/>
        <v>2413</v>
      </c>
      <c r="Q63" s="1392">
        <f t="shared" si="25"/>
        <v>1926</v>
      </c>
      <c r="R63" s="1392">
        <f t="shared" si="25"/>
        <v>1863</v>
      </c>
      <c r="S63" s="1392">
        <f t="shared" si="25"/>
        <v>3102</v>
      </c>
      <c r="T63" s="1392">
        <f t="shared" si="25"/>
        <v>4075</v>
      </c>
      <c r="U63" s="1392">
        <f t="shared" si="25"/>
        <v>4876</v>
      </c>
      <c r="V63" s="1392">
        <f t="shared" si="25"/>
        <v>3498</v>
      </c>
      <c r="W63" s="1392">
        <f t="shared" si="25"/>
        <v>3481</v>
      </c>
      <c r="X63" s="1392">
        <f t="shared" si="25"/>
        <v>4621</v>
      </c>
      <c r="Y63" s="1393">
        <f t="shared" si="25"/>
        <v>5355</v>
      </c>
      <c r="Z63" s="1392">
        <f t="shared" si="25"/>
        <v>3127</v>
      </c>
      <c r="AA63" s="1392">
        <f t="shared" ref="AA63:AF63" si="26">SUM(AA48:AA62)</f>
        <v>3487</v>
      </c>
      <c r="AB63" s="1392">
        <f t="shared" si="26"/>
        <v>4958</v>
      </c>
      <c r="AC63" s="1393">
        <f t="shared" si="26"/>
        <v>6537</v>
      </c>
      <c r="AD63" s="1392">
        <f t="shared" si="26"/>
        <v>3510</v>
      </c>
      <c r="AE63" s="968">
        <f t="shared" si="26"/>
        <v>4838</v>
      </c>
      <c r="AF63" s="968">
        <f t="shared" si="26"/>
        <v>5008</v>
      </c>
      <c r="AG63" s="968">
        <f>SUM(AG48:AG62)</f>
        <v>5500</v>
      </c>
      <c r="AH63" s="312"/>
      <c r="AI63" s="312"/>
      <c r="AJ63" s="312"/>
      <c r="AK63" s="312"/>
      <c r="AL63" s="312"/>
      <c r="AM63" s="312"/>
      <c r="AN63" s="312"/>
      <c r="AO63" s="312"/>
      <c r="AP63" s="312"/>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2"/>
      <c r="BR63" s="312"/>
      <c r="BS63" s="312"/>
      <c r="BT63" s="312"/>
      <c r="BU63" s="312"/>
    </row>
    <row r="64" spans="1:73">
      <c r="Q64" s="661"/>
      <c r="U64" s="661"/>
      <c r="W64" s="1387"/>
      <c r="X64" s="1387"/>
      <c r="Y64" s="1387"/>
      <c r="Z64" s="1387"/>
      <c r="AA64" s="1387"/>
      <c r="AC64" s="1387"/>
      <c r="AD64" s="1387"/>
      <c r="AE64" s="1387"/>
      <c r="AF64" s="1387"/>
      <c r="AG64" s="312"/>
    </row>
    <row r="65" spans="1:33" ht="14.25">
      <c r="A65" s="1262" t="s">
        <v>404</v>
      </c>
      <c r="C65" s="860"/>
      <c r="Q65" s="1390"/>
      <c r="S65" s="661"/>
      <c r="U65" s="1390"/>
      <c r="W65" s="1182"/>
      <c r="X65" s="1182"/>
      <c r="Y65" s="1182"/>
      <c r="Z65" s="1182"/>
      <c r="AA65" s="1182"/>
      <c r="AC65" s="1182"/>
      <c r="AD65" s="1182"/>
      <c r="AE65" s="1182"/>
      <c r="AF65" s="1182"/>
      <c r="AG65" s="1387"/>
    </row>
    <row r="66" spans="1:33">
      <c r="A66" s="1389"/>
      <c r="S66" s="661"/>
      <c r="W66" s="1387"/>
      <c r="X66" s="1387"/>
      <c r="Y66" s="1387"/>
      <c r="Z66" s="1387"/>
      <c r="AA66" s="1387"/>
      <c r="AC66" s="1387"/>
      <c r="AD66" s="1387"/>
      <c r="AE66" s="1387"/>
      <c r="AF66" s="1387"/>
      <c r="AG66" s="1182"/>
    </row>
    <row r="67" spans="1:33">
      <c r="A67" s="1389"/>
      <c r="W67" s="1387"/>
      <c r="X67" s="1387"/>
      <c r="Y67" s="1387"/>
      <c r="Z67" s="1387"/>
      <c r="AA67" s="1387"/>
      <c r="AC67" s="1387"/>
      <c r="AD67" s="1387"/>
      <c r="AE67" s="1387"/>
      <c r="AF67" s="1387"/>
      <c r="AG67" s="1387"/>
    </row>
    <row r="68" spans="1:33">
      <c r="A68" s="1389"/>
      <c r="S68" s="661"/>
      <c r="AG68" s="1387"/>
    </row>
    <row r="69" spans="1:33">
      <c r="A69" s="1389"/>
    </row>
    <row r="70" spans="1:33">
      <c r="A70" s="1389"/>
    </row>
    <row r="71" spans="1:33">
      <c r="A71" s="1389"/>
    </row>
    <row r="72" spans="1:33">
      <c r="A72" s="1389"/>
    </row>
    <row r="73" spans="1:33">
      <c r="A73" s="1389"/>
    </row>
    <row r="74" spans="1:33">
      <c r="A74" s="1389"/>
    </row>
    <row r="75" spans="1:33">
      <c r="A75" s="1389"/>
    </row>
    <row r="76" spans="1:33">
      <c r="A76" s="1389"/>
    </row>
    <row r="77" spans="1:33">
      <c r="A77" s="1389"/>
    </row>
    <row r="78" spans="1:33">
      <c r="A78" s="1389"/>
    </row>
    <row r="79" spans="1:33">
      <c r="A79" s="1389"/>
    </row>
    <row r="80" spans="1:33">
      <c r="A80" s="1389"/>
    </row>
    <row r="81" spans="1:1">
      <c r="A81" s="1389"/>
    </row>
    <row r="82" spans="1:1">
      <c r="A82" s="1389"/>
    </row>
    <row r="83" spans="1:1">
      <c r="A83" s="1389"/>
    </row>
    <row r="84" spans="1:1">
      <c r="A84" s="1389"/>
    </row>
    <row r="85" spans="1:1">
      <c r="A85" s="1389"/>
    </row>
    <row r="86" spans="1:1">
      <c r="A86" s="1389"/>
    </row>
    <row r="87" spans="1:1">
      <c r="A87" s="1389"/>
    </row>
    <row r="88" spans="1:1">
      <c r="A88" s="1389"/>
    </row>
    <row r="89" spans="1:1">
      <c r="A89" s="1389"/>
    </row>
    <row r="90" spans="1:1">
      <c r="A90" s="1389"/>
    </row>
    <row r="91" spans="1:1">
      <c r="A91" s="1389"/>
    </row>
    <row r="92" spans="1:1">
      <c r="A92" s="1389"/>
    </row>
    <row r="93" spans="1:1">
      <c r="A93" s="1389"/>
    </row>
    <row r="94" spans="1:1">
      <c r="A94" s="1389"/>
    </row>
    <row r="95" spans="1:1">
      <c r="A95" s="1389"/>
    </row>
    <row r="96" spans="1:1">
      <c r="A96" s="1389"/>
    </row>
    <row r="97" spans="1:1">
      <c r="A97" s="1389"/>
    </row>
    <row r="98" spans="1:1">
      <c r="A98" s="1389"/>
    </row>
    <row r="99" spans="1:1">
      <c r="A99" s="1389"/>
    </row>
    <row r="100" spans="1:1">
      <c r="A100" s="1389"/>
    </row>
    <row r="101" spans="1:1">
      <c r="A101" s="1389"/>
    </row>
    <row r="102" spans="1:1">
      <c r="A102" s="1389"/>
    </row>
    <row r="103" spans="1:1">
      <c r="A103" s="1389"/>
    </row>
    <row r="104" spans="1:1">
      <c r="A104" s="1389"/>
    </row>
    <row r="105" spans="1:1">
      <c r="A105" s="1389"/>
    </row>
    <row r="106" spans="1:1">
      <c r="A106" s="1389"/>
    </row>
    <row r="107" spans="1:1">
      <c r="A107" s="1389"/>
    </row>
    <row r="108" spans="1:1">
      <c r="A108" s="1389"/>
    </row>
    <row r="109" spans="1:1">
      <c r="A109" s="1389"/>
    </row>
    <row r="110" spans="1:1">
      <c r="A110" s="1389"/>
    </row>
    <row r="111" spans="1:1">
      <c r="A111" s="1389"/>
    </row>
    <row r="112" spans="1:1">
      <c r="A112" s="1389"/>
    </row>
    <row r="113" spans="1:1">
      <c r="A113" s="1389"/>
    </row>
    <row r="114" spans="1:1">
      <c r="A114" s="1389"/>
    </row>
    <row r="115" spans="1:1">
      <c r="A115" s="1389"/>
    </row>
    <row r="116" spans="1:1">
      <c r="A116" s="1389"/>
    </row>
    <row r="117" spans="1:1">
      <c r="A117" s="1389"/>
    </row>
    <row r="118" spans="1:1">
      <c r="A118" s="1389"/>
    </row>
    <row r="119" spans="1:1">
      <c r="A119" s="1389"/>
    </row>
    <row r="120" spans="1:1">
      <c r="A120" s="1389"/>
    </row>
    <row r="121" spans="1:1">
      <c r="A121" s="1389"/>
    </row>
    <row r="122" spans="1:1">
      <c r="A122" s="1389"/>
    </row>
    <row r="123" spans="1:1">
      <c r="A123" s="1389"/>
    </row>
    <row r="124" spans="1:1">
      <c r="A124" s="1389"/>
    </row>
    <row r="125" spans="1:1">
      <c r="A125" s="1389"/>
    </row>
    <row r="126" spans="1:1">
      <c r="A126" s="1389"/>
    </row>
    <row r="127" spans="1:1">
      <c r="A127" s="1389"/>
    </row>
    <row r="128" spans="1:1">
      <c r="A128" s="1389"/>
    </row>
    <row r="129" spans="1:1">
      <c r="A129" s="1389"/>
    </row>
    <row r="130" spans="1:1">
      <c r="A130" s="1389"/>
    </row>
    <row r="131" spans="1:1">
      <c r="A131" s="1389"/>
    </row>
    <row r="132" spans="1:1">
      <c r="A132" s="1389"/>
    </row>
    <row r="133" spans="1:1">
      <c r="A133" s="1389"/>
    </row>
    <row r="134" spans="1:1">
      <c r="A134" s="1389"/>
    </row>
    <row r="135" spans="1:1">
      <c r="A135" s="1389"/>
    </row>
    <row r="136" spans="1:1">
      <c r="A136" s="1389"/>
    </row>
    <row r="137" spans="1:1">
      <c r="A137" s="1389"/>
    </row>
    <row r="138" spans="1:1">
      <c r="A138" s="1389"/>
    </row>
    <row r="139" spans="1:1">
      <c r="A139" s="1389"/>
    </row>
    <row r="140" spans="1:1">
      <c r="A140" s="1389"/>
    </row>
    <row r="141" spans="1:1">
      <c r="A141" s="1389"/>
    </row>
    <row r="142" spans="1:1">
      <c r="A142" s="1389"/>
    </row>
    <row r="143" spans="1:1">
      <c r="A143" s="1389"/>
    </row>
    <row r="144" spans="1:1">
      <c r="A144" s="1389"/>
    </row>
    <row r="145" spans="1:1">
      <c r="A145" s="1389"/>
    </row>
    <row r="146" spans="1:1">
      <c r="A146" s="1389"/>
    </row>
    <row r="147" spans="1:1">
      <c r="A147" s="1389"/>
    </row>
    <row r="148" spans="1:1">
      <c r="A148" s="1389"/>
    </row>
    <row r="149" spans="1:1">
      <c r="A149" s="1389"/>
    </row>
    <row r="150" spans="1:1">
      <c r="A150" s="1389"/>
    </row>
    <row r="151" spans="1:1">
      <c r="A151" s="1389"/>
    </row>
    <row r="152" spans="1:1">
      <c r="A152" s="1389"/>
    </row>
    <row r="153" spans="1:1">
      <c r="A153" s="1389"/>
    </row>
    <row r="154" spans="1:1">
      <c r="A154" s="1389"/>
    </row>
    <row r="155" spans="1:1">
      <c r="A155" s="1389"/>
    </row>
    <row r="156" spans="1:1">
      <c r="A156" s="1389"/>
    </row>
    <row r="157" spans="1:1">
      <c r="A157" s="1389"/>
    </row>
    <row r="158" spans="1:1">
      <c r="A158" s="1389"/>
    </row>
    <row r="159" spans="1:1">
      <c r="A159" s="1389"/>
    </row>
    <row r="160" spans="1:1">
      <c r="A160" s="1389"/>
    </row>
    <row r="161" spans="1:1">
      <c r="A161" s="1389"/>
    </row>
    <row r="162" spans="1:1">
      <c r="A162" s="1389"/>
    </row>
    <row r="163" spans="1:1">
      <c r="A163" s="1389"/>
    </row>
    <row r="164" spans="1:1">
      <c r="A164" s="1389"/>
    </row>
    <row r="165" spans="1:1">
      <c r="A165" s="1389"/>
    </row>
    <row r="166" spans="1:1">
      <c r="A166" s="1389"/>
    </row>
    <row r="167" spans="1:1">
      <c r="A167" s="1389"/>
    </row>
    <row r="168" spans="1:1">
      <c r="A168" s="1389"/>
    </row>
    <row r="169" spans="1:1">
      <c r="A169" s="1389"/>
    </row>
    <row r="170" spans="1:1">
      <c r="A170" s="1389"/>
    </row>
    <row r="171" spans="1:1">
      <c r="A171" s="1389"/>
    </row>
    <row r="172" spans="1:1">
      <c r="A172" s="1389"/>
    </row>
    <row r="173" spans="1:1">
      <c r="A173" s="1389"/>
    </row>
    <row r="174" spans="1:1">
      <c r="A174" s="1389"/>
    </row>
    <row r="175" spans="1:1">
      <c r="A175" s="1389"/>
    </row>
    <row r="176" spans="1:1">
      <c r="A176" s="1389"/>
    </row>
    <row r="177" spans="1:1">
      <c r="A177" s="1389"/>
    </row>
    <row r="178" spans="1:1">
      <c r="A178" s="1389"/>
    </row>
    <row r="179" spans="1:1">
      <c r="A179" s="1389"/>
    </row>
    <row r="180" spans="1:1">
      <c r="A180" s="1389"/>
    </row>
    <row r="181" spans="1:1">
      <c r="A181" s="1389"/>
    </row>
    <row r="182" spans="1:1">
      <c r="A182" s="1389"/>
    </row>
    <row r="183" spans="1:1">
      <c r="A183" s="1389"/>
    </row>
    <row r="184" spans="1:1">
      <c r="A184" s="1389"/>
    </row>
    <row r="185" spans="1:1">
      <c r="A185" s="1389"/>
    </row>
    <row r="186" spans="1:1">
      <c r="A186" s="1389"/>
    </row>
    <row r="187" spans="1:1">
      <c r="A187" s="1389"/>
    </row>
    <row r="188" spans="1:1">
      <c r="A188" s="1389"/>
    </row>
    <row r="189" spans="1:1">
      <c r="A189" s="1389"/>
    </row>
    <row r="190" spans="1:1">
      <c r="A190" s="1389"/>
    </row>
    <row r="191" spans="1:1">
      <c r="A191" s="1389"/>
    </row>
    <row r="192" spans="1:1">
      <c r="A192" s="1389"/>
    </row>
    <row r="193" spans="1:1">
      <c r="A193" s="1389"/>
    </row>
    <row r="194" spans="1:1">
      <c r="A194" s="1389"/>
    </row>
    <row r="195" spans="1:1">
      <c r="A195" s="1389"/>
    </row>
    <row r="196" spans="1:1">
      <c r="A196" s="1389"/>
    </row>
    <row r="197" spans="1:1">
      <c r="A197" s="1389"/>
    </row>
    <row r="198" spans="1:1">
      <c r="A198" s="1389"/>
    </row>
    <row r="199" spans="1:1">
      <c r="A199" s="1389"/>
    </row>
    <row r="200" spans="1:1">
      <c r="A200" s="1389"/>
    </row>
    <row r="201" spans="1:1">
      <c r="A201" s="1389"/>
    </row>
    <row r="202" spans="1:1">
      <c r="A202" s="1389"/>
    </row>
    <row r="203" spans="1:1">
      <c r="A203" s="1389"/>
    </row>
    <row r="204" spans="1:1">
      <c r="A204" s="1389"/>
    </row>
    <row r="205" spans="1:1">
      <c r="A205" s="1389"/>
    </row>
    <row r="206" spans="1:1">
      <c r="A206" s="1389"/>
    </row>
    <row r="207" spans="1:1">
      <c r="A207" s="1389"/>
    </row>
    <row r="208" spans="1:1">
      <c r="A208" s="1389"/>
    </row>
    <row r="209" spans="1:1">
      <c r="A209" s="1389"/>
    </row>
    <row r="210" spans="1:1">
      <c r="A210" s="1389"/>
    </row>
    <row r="211" spans="1:1">
      <c r="A211" s="1389"/>
    </row>
    <row r="212" spans="1:1">
      <c r="A212" s="1389"/>
    </row>
    <row r="213" spans="1:1">
      <c r="A213" s="1389"/>
    </row>
    <row r="214" spans="1:1">
      <c r="A214" s="1389"/>
    </row>
    <row r="215" spans="1:1">
      <c r="A215" s="1389"/>
    </row>
    <row r="216" spans="1:1">
      <c r="A216" s="1389"/>
    </row>
    <row r="217" spans="1:1">
      <c r="A217" s="1389"/>
    </row>
    <row r="218" spans="1:1">
      <c r="A218" s="1389"/>
    </row>
    <row r="219" spans="1:1">
      <c r="A219" s="1389"/>
    </row>
    <row r="220" spans="1:1">
      <c r="A220" s="1389"/>
    </row>
    <row r="221" spans="1:1">
      <c r="A221" s="1389"/>
    </row>
    <row r="222" spans="1:1">
      <c r="A222" s="1389"/>
    </row>
    <row r="223" spans="1:1">
      <c r="A223" s="1389"/>
    </row>
    <row r="224" spans="1:1">
      <c r="A224" s="1389"/>
    </row>
    <row r="225" spans="1:1">
      <c r="A225" s="1389"/>
    </row>
    <row r="226" spans="1:1">
      <c r="A226" s="1389"/>
    </row>
    <row r="227" spans="1:1">
      <c r="A227" s="1389"/>
    </row>
    <row r="228" spans="1:1">
      <c r="A228" s="1389"/>
    </row>
    <row r="229" spans="1:1">
      <c r="A229" s="1389"/>
    </row>
    <row r="230" spans="1:1">
      <c r="A230" s="1389"/>
    </row>
    <row r="231" spans="1:1">
      <c r="A231" s="1389"/>
    </row>
    <row r="232" spans="1:1">
      <c r="A232" s="1389"/>
    </row>
    <row r="233" spans="1:1">
      <c r="A233" s="1389"/>
    </row>
    <row r="234" spans="1:1">
      <c r="A234" s="1389"/>
    </row>
    <row r="235" spans="1:1">
      <c r="A235" s="1389"/>
    </row>
    <row r="236" spans="1:1">
      <c r="A236" s="1389"/>
    </row>
    <row r="237" spans="1:1">
      <c r="A237" s="1389"/>
    </row>
    <row r="238" spans="1:1">
      <c r="A238" s="1389"/>
    </row>
    <row r="239" spans="1:1">
      <c r="A239" s="1389"/>
    </row>
    <row r="240" spans="1:1">
      <c r="A240" s="1389"/>
    </row>
    <row r="241" spans="1:1">
      <c r="A241" s="1389"/>
    </row>
    <row r="242" spans="1:1">
      <c r="A242" s="1389"/>
    </row>
    <row r="243" spans="1:1">
      <c r="A243" s="1389"/>
    </row>
    <row r="244" spans="1:1">
      <c r="A244" s="1389"/>
    </row>
    <row r="245" spans="1:1">
      <c r="A245" s="1389"/>
    </row>
    <row r="246" spans="1:1">
      <c r="A246" s="1389"/>
    </row>
    <row r="247" spans="1:1">
      <c r="A247" s="1389"/>
    </row>
    <row r="248" spans="1:1">
      <c r="A248" s="1389"/>
    </row>
    <row r="249" spans="1:1">
      <c r="A249" s="1389"/>
    </row>
    <row r="250" spans="1:1">
      <c r="A250" s="1389"/>
    </row>
    <row r="251" spans="1:1">
      <c r="A251" s="1389"/>
    </row>
    <row r="252" spans="1:1">
      <c r="A252" s="1389"/>
    </row>
    <row r="253" spans="1:1">
      <c r="A253" s="1389"/>
    </row>
    <row r="254" spans="1:1">
      <c r="A254" s="1389"/>
    </row>
    <row r="255" spans="1:1">
      <c r="A255" s="1389"/>
    </row>
    <row r="256" spans="1:1">
      <c r="A256" s="1389"/>
    </row>
    <row r="257" spans="1:1">
      <c r="A257" s="1389"/>
    </row>
    <row r="258" spans="1:1">
      <c r="A258" s="1389"/>
    </row>
    <row r="259" spans="1:1">
      <c r="A259" s="1389"/>
    </row>
    <row r="260" spans="1:1">
      <c r="A260" s="1389"/>
    </row>
    <row r="261" spans="1:1">
      <c r="A261" s="1389"/>
    </row>
    <row r="262" spans="1:1">
      <c r="A262" s="1389"/>
    </row>
    <row r="263" spans="1:1">
      <c r="A263" s="1389"/>
    </row>
    <row r="264" spans="1:1">
      <c r="A264" s="1389"/>
    </row>
    <row r="265" spans="1:1">
      <c r="A265" s="1389"/>
    </row>
    <row r="266" spans="1:1">
      <c r="A266" s="1389"/>
    </row>
    <row r="267" spans="1:1">
      <c r="A267" s="1389"/>
    </row>
    <row r="268" spans="1:1">
      <c r="A268" s="1389"/>
    </row>
    <row r="269" spans="1:1">
      <c r="A269" s="1389"/>
    </row>
    <row r="270" spans="1:1">
      <c r="A270" s="1389"/>
    </row>
    <row r="271" spans="1:1">
      <c r="A271" s="1389"/>
    </row>
    <row r="272" spans="1:1">
      <c r="A272" s="1389"/>
    </row>
    <row r="273" spans="1:1">
      <c r="A273" s="1389"/>
    </row>
    <row r="274" spans="1:1">
      <c r="A274" s="1389"/>
    </row>
    <row r="275" spans="1:1">
      <c r="A275" s="1389"/>
    </row>
    <row r="276" spans="1:1">
      <c r="A276" s="1389"/>
    </row>
    <row r="277" spans="1:1">
      <c r="A277" s="1389"/>
    </row>
    <row r="278" spans="1:1">
      <c r="A278" s="1389"/>
    </row>
    <row r="279" spans="1:1">
      <c r="A279" s="1389"/>
    </row>
    <row r="280" spans="1:1">
      <c r="A280" s="1389"/>
    </row>
    <row r="281" spans="1:1">
      <c r="A281" s="1389"/>
    </row>
    <row r="282" spans="1:1">
      <c r="A282" s="1389"/>
    </row>
    <row r="283" spans="1:1">
      <c r="A283" s="1389"/>
    </row>
    <row r="284" spans="1:1">
      <c r="A284" s="1389"/>
    </row>
    <row r="285" spans="1:1">
      <c r="A285" s="1389"/>
    </row>
    <row r="286" spans="1:1">
      <c r="A286" s="1389"/>
    </row>
    <row r="287" spans="1:1">
      <c r="A287" s="1389"/>
    </row>
    <row r="288" spans="1:1">
      <c r="A288" s="1389"/>
    </row>
    <row r="289" spans="1:1">
      <c r="A289" s="1389"/>
    </row>
    <row r="290" spans="1:1">
      <c r="A290" s="1389"/>
    </row>
    <row r="291" spans="1:1">
      <c r="A291" s="1389"/>
    </row>
    <row r="292" spans="1:1">
      <c r="A292" s="1389"/>
    </row>
    <row r="293" spans="1:1">
      <c r="A293" s="1389"/>
    </row>
    <row r="294" spans="1:1">
      <c r="A294" s="1389"/>
    </row>
    <row r="295" spans="1:1">
      <c r="A295" s="1389"/>
    </row>
    <row r="296" spans="1:1">
      <c r="A296" s="1389"/>
    </row>
    <row r="297" spans="1:1">
      <c r="A297" s="1389"/>
    </row>
    <row r="298" spans="1:1">
      <c r="A298" s="1389"/>
    </row>
    <row r="299" spans="1:1">
      <c r="A299" s="1389"/>
    </row>
    <row r="300" spans="1:1">
      <c r="A300" s="1389"/>
    </row>
    <row r="301" spans="1:1">
      <c r="A301" s="1389"/>
    </row>
    <row r="302" spans="1:1">
      <c r="A302" s="1389"/>
    </row>
    <row r="303" spans="1:1">
      <c r="A303" s="1389"/>
    </row>
    <row r="304" spans="1:1">
      <c r="A304" s="1389"/>
    </row>
    <row r="305" spans="1:1">
      <c r="A305" s="1389"/>
    </row>
    <row r="306" spans="1:1">
      <c r="A306" s="1389"/>
    </row>
    <row r="307" spans="1:1">
      <c r="A307" s="1389"/>
    </row>
    <row r="308" spans="1:1">
      <c r="A308" s="1389"/>
    </row>
    <row r="309" spans="1:1">
      <c r="A309" s="1389"/>
    </row>
    <row r="310" spans="1:1">
      <c r="A310" s="1389"/>
    </row>
    <row r="311" spans="1:1">
      <c r="A311" s="1389"/>
    </row>
    <row r="312" spans="1:1">
      <c r="A312" s="1389"/>
    </row>
    <row r="313" spans="1:1">
      <c r="A313" s="1389"/>
    </row>
    <row r="314" spans="1:1">
      <c r="A314" s="1389"/>
    </row>
    <row r="315" spans="1:1">
      <c r="A315" s="1389"/>
    </row>
    <row r="316" spans="1:1">
      <c r="A316" s="1389"/>
    </row>
    <row r="317" spans="1:1">
      <c r="A317" s="1389"/>
    </row>
    <row r="318" spans="1:1">
      <c r="A318" s="1389"/>
    </row>
    <row r="319" spans="1:1">
      <c r="A319" s="1389"/>
    </row>
    <row r="320" spans="1:1">
      <c r="A320" s="1389"/>
    </row>
    <row r="321" spans="1:1">
      <c r="A321" s="1389"/>
    </row>
    <row r="322" spans="1:1">
      <c r="A322" s="1389"/>
    </row>
    <row r="323" spans="1:1">
      <c r="A323" s="1389"/>
    </row>
    <row r="324" spans="1:1">
      <c r="A324" s="1389"/>
    </row>
    <row r="325" spans="1:1">
      <c r="A325" s="1389"/>
    </row>
    <row r="326" spans="1:1">
      <c r="A326" s="1389"/>
    </row>
    <row r="327" spans="1:1">
      <c r="A327" s="1389"/>
    </row>
    <row r="328" spans="1:1">
      <c r="A328" s="1389"/>
    </row>
    <row r="329" spans="1:1">
      <c r="A329" s="1389"/>
    </row>
    <row r="330" spans="1:1">
      <c r="A330" s="1389"/>
    </row>
    <row r="331" spans="1:1">
      <c r="A331" s="1389"/>
    </row>
    <row r="332" spans="1:1">
      <c r="A332" s="1389"/>
    </row>
    <row r="333" spans="1:1">
      <c r="A333" s="1389"/>
    </row>
    <row r="334" spans="1:1">
      <c r="A334" s="1389"/>
    </row>
    <row r="335" spans="1:1">
      <c r="A335" s="1389"/>
    </row>
    <row r="336" spans="1:1">
      <c r="A336" s="1389"/>
    </row>
    <row r="337" spans="1:1">
      <c r="A337" s="1389"/>
    </row>
    <row r="338" spans="1:1">
      <c r="A338" s="1389"/>
    </row>
    <row r="339" spans="1:1">
      <c r="A339" s="1389"/>
    </row>
    <row r="340" spans="1:1">
      <c r="A340" s="1389"/>
    </row>
    <row r="341" spans="1:1">
      <c r="A341" s="1389"/>
    </row>
    <row r="342" spans="1:1">
      <c r="A342" s="1389"/>
    </row>
    <row r="343" spans="1:1">
      <c r="A343" s="1389"/>
    </row>
    <row r="344" spans="1:1">
      <c r="A344" s="1389"/>
    </row>
    <row r="345" spans="1:1">
      <c r="A345" s="1389"/>
    </row>
    <row r="346" spans="1:1">
      <c r="A346" s="1389"/>
    </row>
    <row r="347" spans="1:1">
      <c r="A347" s="1389"/>
    </row>
    <row r="348" spans="1:1">
      <c r="A348" s="1389"/>
    </row>
    <row r="349" spans="1:1">
      <c r="A349" s="1389"/>
    </row>
    <row r="350" spans="1:1">
      <c r="A350" s="1389"/>
    </row>
    <row r="351" spans="1:1">
      <c r="A351" s="1389"/>
    </row>
    <row r="352" spans="1:1">
      <c r="A352" s="1389"/>
    </row>
    <row r="353" spans="1:1">
      <c r="A353" s="1389"/>
    </row>
    <row r="354" spans="1:1">
      <c r="A354" s="1389"/>
    </row>
    <row r="355" spans="1:1">
      <c r="A355" s="1389"/>
    </row>
    <row r="356" spans="1:1">
      <c r="A356" s="1389"/>
    </row>
    <row r="357" spans="1:1">
      <c r="A357" s="1389"/>
    </row>
    <row r="358" spans="1:1">
      <c r="A358" s="1389"/>
    </row>
    <row r="359" spans="1:1">
      <c r="A359" s="1389"/>
    </row>
    <row r="360" spans="1:1">
      <c r="A360" s="1389"/>
    </row>
    <row r="361" spans="1:1">
      <c r="A361" s="1389"/>
    </row>
    <row r="362" spans="1:1">
      <c r="A362" s="1389"/>
    </row>
    <row r="363" spans="1:1">
      <c r="A363" s="1389"/>
    </row>
    <row r="364" spans="1:1">
      <c r="A364" s="1389"/>
    </row>
    <row r="365" spans="1:1">
      <c r="A365" s="1389"/>
    </row>
    <row r="366" spans="1:1">
      <c r="A366" s="1389"/>
    </row>
    <row r="367" spans="1:1">
      <c r="A367" s="1389"/>
    </row>
    <row r="368" spans="1:1">
      <c r="A368" s="1389"/>
    </row>
    <row r="369" spans="1:1">
      <c r="A369" s="1389"/>
    </row>
    <row r="370" spans="1:1">
      <c r="A370" s="1389"/>
    </row>
    <row r="371" spans="1:1">
      <c r="A371" s="1389"/>
    </row>
    <row r="372" spans="1:1">
      <c r="A372" s="1389"/>
    </row>
    <row r="373" spans="1:1">
      <c r="A373" s="1389"/>
    </row>
    <row r="374" spans="1:1">
      <c r="A374" s="1389"/>
    </row>
    <row r="375" spans="1:1">
      <c r="A375" s="1389"/>
    </row>
    <row r="376" spans="1:1">
      <c r="A376" s="1389"/>
    </row>
    <row r="377" spans="1:1">
      <c r="A377" s="1389"/>
    </row>
    <row r="378" spans="1:1">
      <c r="A378" s="1389"/>
    </row>
    <row r="379" spans="1:1">
      <c r="A379" s="1389"/>
    </row>
    <row r="380" spans="1:1">
      <c r="A380" s="1389"/>
    </row>
    <row r="381" spans="1:1">
      <c r="A381" s="1389"/>
    </row>
    <row r="382" spans="1:1">
      <c r="A382" s="1389"/>
    </row>
    <row r="383" spans="1:1">
      <c r="A383" s="1389"/>
    </row>
    <row r="384" spans="1:1">
      <c r="A384" s="1389"/>
    </row>
    <row r="385" spans="1:1">
      <c r="A385" s="1389"/>
    </row>
    <row r="386" spans="1:1">
      <c r="A386" s="1389"/>
    </row>
    <row r="387" spans="1:1">
      <c r="A387" s="1389"/>
    </row>
    <row r="388" spans="1:1">
      <c r="A388" s="1389"/>
    </row>
    <row r="389" spans="1:1">
      <c r="A389" s="1389"/>
    </row>
    <row r="390" spans="1:1">
      <c r="A390" s="1389"/>
    </row>
    <row r="391" spans="1:1">
      <c r="A391" s="1389"/>
    </row>
    <row r="392" spans="1:1">
      <c r="A392" s="1389"/>
    </row>
    <row r="393" spans="1:1">
      <c r="A393" s="1389"/>
    </row>
    <row r="394" spans="1:1">
      <c r="A394" s="1389"/>
    </row>
    <row r="395" spans="1:1">
      <c r="A395" s="1389"/>
    </row>
    <row r="396" spans="1:1">
      <c r="A396" s="1389"/>
    </row>
    <row r="397" spans="1:1">
      <c r="A397" s="1389"/>
    </row>
    <row r="398" spans="1:1">
      <c r="A398" s="1389"/>
    </row>
    <row r="399" spans="1:1">
      <c r="A399" s="1389"/>
    </row>
    <row r="400" spans="1:1">
      <c r="A400" s="1389"/>
    </row>
    <row r="401" spans="1:1">
      <c r="A401" s="1389"/>
    </row>
    <row r="402" spans="1:1">
      <c r="A402" s="1389"/>
    </row>
    <row r="403" spans="1:1">
      <c r="A403" s="1389"/>
    </row>
    <row r="404" spans="1:1">
      <c r="A404" s="1389"/>
    </row>
    <row r="405" spans="1:1">
      <c r="A405" s="1389"/>
    </row>
    <row r="406" spans="1:1">
      <c r="A406" s="1389"/>
    </row>
    <row r="407" spans="1:1">
      <c r="A407" s="1389"/>
    </row>
    <row r="408" spans="1:1">
      <c r="A408" s="1389"/>
    </row>
    <row r="409" spans="1:1">
      <c r="A409" s="1389"/>
    </row>
    <row r="410" spans="1:1">
      <c r="A410" s="1389"/>
    </row>
    <row r="411" spans="1:1">
      <c r="A411" s="1389"/>
    </row>
    <row r="412" spans="1:1">
      <c r="A412" s="1389"/>
    </row>
    <row r="413" spans="1:1">
      <c r="A413" s="1389"/>
    </row>
    <row r="414" spans="1:1">
      <c r="A414" s="1389"/>
    </row>
    <row r="415" spans="1:1">
      <c r="A415" s="1389"/>
    </row>
    <row r="416" spans="1:1">
      <c r="A416" s="1389"/>
    </row>
    <row r="417" spans="1:1">
      <c r="A417" s="1389"/>
    </row>
    <row r="418" spans="1:1">
      <c r="A418" s="1389"/>
    </row>
    <row r="419" spans="1:1">
      <c r="A419" s="1389"/>
    </row>
    <row r="420" spans="1:1">
      <c r="A420" s="1389"/>
    </row>
    <row r="421" spans="1:1">
      <c r="A421" s="1389"/>
    </row>
    <row r="422" spans="1:1">
      <c r="A422" s="1389"/>
    </row>
    <row r="423" spans="1:1">
      <c r="A423" s="1389"/>
    </row>
    <row r="424" spans="1:1">
      <c r="A424" s="1389"/>
    </row>
    <row r="425" spans="1:1">
      <c r="A425" s="1389"/>
    </row>
    <row r="426" spans="1:1">
      <c r="A426" s="1389"/>
    </row>
    <row r="427" spans="1:1">
      <c r="A427" s="1389"/>
    </row>
    <row r="428" spans="1:1">
      <c r="A428" s="1389"/>
    </row>
    <row r="429" spans="1:1">
      <c r="A429" s="1389"/>
    </row>
    <row r="430" spans="1:1">
      <c r="A430" s="1389"/>
    </row>
    <row r="431" spans="1:1">
      <c r="A431" s="1389"/>
    </row>
    <row r="432" spans="1:1">
      <c r="A432" s="1389"/>
    </row>
    <row r="433" spans="1:1">
      <c r="A433" s="1389"/>
    </row>
    <row r="434" spans="1:1">
      <c r="A434" s="1389"/>
    </row>
    <row r="435" spans="1:1">
      <c r="A435" s="1389"/>
    </row>
    <row r="436" spans="1:1">
      <c r="A436" s="1389"/>
    </row>
    <row r="437" spans="1:1">
      <c r="A437" s="1389"/>
    </row>
    <row r="438" spans="1:1">
      <c r="A438" s="1389"/>
    </row>
    <row r="439" spans="1:1">
      <c r="A439" s="1389"/>
    </row>
    <row r="440" spans="1:1">
      <c r="A440" s="1389"/>
    </row>
    <row r="441" spans="1:1">
      <c r="A441" s="1389"/>
    </row>
    <row r="442" spans="1:1">
      <c r="A442" s="1389"/>
    </row>
    <row r="443" spans="1:1">
      <c r="A443" s="1389"/>
    </row>
    <row r="444" spans="1:1">
      <c r="A444" s="1389"/>
    </row>
    <row r="445" spans="1:1">
      <c r="A445" s="1389"/>
    </row>
    <row r="446" spans="1:1">
      <c r="A446" s="1389"/>
    </row>
    <row r="447" spans="1:1">
      <c r="A447" s="1389"/>
    </row>
    <row r="448" spans="1:1">
      <c r="A448" s="1389"/>
    </row>
    <row r="449" spans="1:1">
      <c r="A449" s="1389"/>
    </row>
    <row r="450" spans="1:1">
      <c r="A450" s="1389"/>
    </row>
    <row r="451" spans="1:1">
      <c r="A451" s="1389"/>
    </row>
    <row r="452" spans="1:1">
      <c r="A452" s="1389"/>
    </row>
    <row r="453" spans="1:1">
      <c r="A453" s="1389"/>
    </row>
    <row r="454" spans="1:1">
      <c r="A454" s="1389"/>
    </row>
    <row r="455" spans="1:1">
      <c r="A455" s="1389"/>
    </row>
    <row r="456" spans="1:1">
      <c r="A456" s="1389"/>
    </row>
    <row r="457" spans="1:1">
      <c r="A457" s="1389"/>
    </row>
    <row r="458" spans="1:1">
      <c r="A458" s="1389"/>
    </row>
    <row r="459" spans="1:1">
      <c r="A459" s="1389"/>
    </row>
    <row r="460" spans="1:1">
      <c r="A460" s="1389"/>
    </row>
    <row r="461" spans="1:1">
      <c r="A461" s="1389"/>
    </row>
    <row r="462" spans="1:1">
      <c r="A462" s="1389"/>
    </row>
    <row r="463" spans="1:1">
      <c r="A463" s="1389"/>
    </row>
    <row r="464" spans="1:1">
      <c r="A464" s="1389"/>
    </row>
    <row r="465" spans="1:1">
      <c r="A465" s="1389"/>
    </row>
    <row r="466" spans="1:1">
      <c r="A466" s="1389"/>
    </row>
    <row r="467" spans="1:1">
      <c r="A467" s="1389"/>
    </row>
    <row r="468" spans="1:1">
      <c r="A468" s="1389"/>
    </row>
    <row r="469" spans="1:1">
      <c r="A469" s="1389"/>
    </row>
    <row r="470" spans="1:1">
      <c r="A470" s="1389"/>
    </row>
    <row r="471" spans="1:1">
      <c r="A471" s="1389"/>
    </row>
    <row r="472" spans="1:1">
      <c r="A472" s="1389"/>
    </row>
    <row r="473" spans="1:1">
      <c r="A473" s="1389"/>
    </row>
    <row r="474" spans="1:1">
      <c r="A474" s="1389"/>
    </row>
    <row r="475" spans="1:1">
      <c r="A475" s="1389"/>
    </row>
    <row r="476" spans="1:1">
      <c r="A476" s="1389"/>
    </row>
    <row r="477" spans="1:1">
      <c r="A477" s="1389"/>
    </row>
    <row r="478" spans="1:1">
      <c r="A478" s="1389"/>
    </row>
    <row r="479" spans="1:1">
      <c r="A479" s="1389"/>
    </row>
    <row r="480" spans="1:1">
      <c r="A480" s="1389"/>
    </row>
    <row r="481" spans="1:1">
      <c r="A481" s="1389"/>
    </row>
    <row r="482" spans="1:1">
      <c r="A482" s="1389"/>
    </row>
    <row r="483" spans="1:1">
      <c r="A483" s="1389"/>
    </row>
    <row r="484" spans="1:1">
      <c r="A484" s="1389"/>
    </row>
    <row r="485" spans="1:1">
      <c r="A485" s="1389"/>
    </row>
    <row r="486" spans="1:1">
      <c r="A486" s="1389"/>
    </row>
    <row r="487" spans="1:1">
      <c r="A487" s="1389"/>
    </row>
    <row r="488" spans="1:1">
      <c r="A488" s="1389"/>
    </row>
    <row r="489" spans="1:1">
      <c r="A489" s="1389"/>
    </row>
    <row r="490" spans="1:1">
      <c r="A490" s="1389"/>
    </row>
    <row r="491" spans="1:1">
      <c r="A491" s="1389"/>
    </row>
    <row r="492" spans="1:1">
      <c r="A492" s="1389"/>
    </row>
    <row r="493" spans="1:1">
      <c r="A493" s="1389"/>
    </row>
    <row r="494" spans="1:1">
      <c r="A494" s="1389"/>
    </row>
    <row r="495" spans="1:1">
      <c r="A495" s="1389"/>
    </row>
    <row r="496" spans="1:1">
      <c r="A496" s="1389"/>
    </row>
    <row r="497" spans="1:1">
      <c r="A497" s="1389"/>
    </row>
    <row r="498" spans="1:1">
      <c r="A498" s="1389"/>
    </row>
    <row r="499" spans="1:1">
      <c r="A499" s="1389"/>
    </row>
    <row r="500" spans="1:1">
      <c r="A500" s="1389"/>
    </row>
    <row r="501" spans="1:1">
      <c r="A501" s="1389"/>
    </row>
    <row r="502" spans="1:1">
      <c r="A502" s="1389"/>
    </row>
    <row r="503" spans="1:1">
      <c r="A503" s="1389"/>
    </row>
    <row r="504" spans="1:1">
      <c r="A504" s="1389"/>
    </row>
    <row r="505" spans="1:1">
      <c r="A505" s="1389"/>
    </row>
    <row r="506" spans="1:1">
      <c r="A506" s="1389"/>
    </row>
    <row r="507" spans="1:1">
      <c r="A507" s="1389"/>
    </row>
    <row r="508" spans="1:1">
      <c r="A508" s="1389"/>
    </row>
    <row r="509" spans="1:1">
      <c r="A509" s="1389"/>
    </row>
    <row r="510" spans="1:1">
      <c r="A510" s="1389"/>
    </row>
    <row r="511" spans="1:1">
      <c r="A511" s="1389"/>
    </row>
    <row r="512" spans="1:1">
      <c r="A512" s="1389"/>
    </row>
    <row r="513" spans="1:1">
      <c r="A513" s="1389"/>
    </row>
    <row r="514" spans="1:1">
      <c r="A514" s="1389"/>
    </row>
    <row r="515" spans="1:1">
      <c r="A515" s="1389"/>
    </row>
    <row r="516" spans="1:1">
      <c r="A516" s="1389"/>
    </row>
    <row r="517" spans="1:1">
      <c r="A517" s="1389"/>
    </row>
    <row r="518" spans="1:1">
      <c r="A518" s="1389"/>
    </row>
    <row r="519" spans="1:1">
      <c r="A519" s="1389"/>
    </row>
    <row r="520" spans="1:1">
      <c r="A520" s="1389"/>
    </row>
    <row r="521" spans="1:1">
      <c r="A521" s="1389"/>
    </row>
    <row r="522" spans="1:1">
      <c r="A522" s="1389"/>
    </row>
    <row r="523" spans="1:1">
      <c r="A523" s="1389"/>
    </row>
    <row r="524" spans="1:1">
      <c r="A524" s="1389"/>
    </row>
    <row r="525" spans="1:1">
      <c r="A525" s="1389"/>
    </row>
    <row r="526" spans="1:1">
      <c r="A526" s="1389"/>
    </row>
    <row r="527" spans="1:1">
      <c r="A527" s="1389"/>
    </row>
    <row r="528" spans="1:1">
      <c r="A528" s="1389"/>
    </row>
    <row r="529" spans="1:1">
      <c r="A529" s="1389"/>
    </row>
    <row r="530" spans="1:1">
      <c r="A530" s="1389"/>
    </row>
    <row r="531" spans="1:1">
      <c r="A531" s="1389"/>
    </row>
    <row r="532" spans="1:1">
      <c r="A532" s="1389"/>
    </row>
    <row r="533" spans="1:1">
      <c r="A533" s="1389"/>
    </row>
    <row r="534" spans="1:1">
      <c r="A534" s="1389"/>
    </row>
    <row r="535" spans="1:1">
      <c r="A535" s="1389"/>
    </row>
    <row r="536" spans="1:1">
      <c r="A536" s="1389"/>
    </row>
    <row r="537" spans="1:1">
      <c r="A537" s="1389"/>
    </row>
    <row r="538" spans="1:1">
      <c r="A538" s="1389"/>
    </row>
    <row r="539" spans="1:1">
      <c r="A539" s="1389"/>
    </row>
    <row r="540" spans="1:1">
      <c r="A540" s="1389"/>
    </row>
    <row r="541" spans="1:1">
      <c r="A541" s="1389"/>
    </row>
    <row r="542" spans="1:1">
      <c r="A542" s="1389"/>
    </row>
    <row r="543" spans="1:1">
      <c r="A543" s="1389"/>
    </row>
    <row r="544" spans="1:1">
      <c r="A544" s="1389"/>
    </row>
    <row r="545" spans="1:1">
      <c r="A545" s="1389"/>
    </row>
    <row r="546" spans="1:1">
      <c r="A546" s="1389"/>
    </row>
    <row r="547" spans="1:1">
      <c r="A547" s="1389"/>
    </row>
    <row r="548" spans="1:1">
      <c r="A548" s="1389"/>
    </row>
    <row r="549" spans="1:1">
      <c r="A549" s="1389"/>
    </row>
    <row r="550" spans="1:1">
      <c r="A550" s="1389"/>
    </row>
    <row r="551" spans="1:1">
      <c r="A551" s="1389"/>
    </row>
    <row r="552" spans="1:1">
      <c r="A552" s="1389"/>
    </row>
    <row r="553" spans="1:1">
      <c r="A553" s="1389"/>
    </row>
    <row r="554" spans="1:1">
      <c r="A554" s="1389"/>
    </row>
    <row r="555" spans="1:1">
      <c r="A555" s="1389"/>
    </row>
    <row r="556" spans="1:1">
      <c r="A556" s="1389"/>
    </row>
    <row r="557" spans="1:1">
      <c r="A557" s="1389"/>
    </row>
    <row r="558" spans="1:1">
      <c r="A558" s="1389"/>
    </row>
    <row r="559" spans="1:1">
      <c r="A559" s="1389"/>
    </row>
    <row r="560" spans="1:1">
      <c r="A560" s="1389"/>
    </row>
    <row r="561" spans="1:1">
      <c r="A561" s="1389"/>
    </row>
    <row r="562" spans="1:1">
      <c r="A562" s="1389"/>
    </row>
    <row r="563" spans="1:1">
      <c r="A563" s="1389"/>
    </row>
    <row r="564" spans="1:1">
      <c r="A564" s="1389"/>
    </row>
    <row r="565" spans="1:1">
      <c r="A565" s="1389"/>
    </row>
    <row r="566" spans="1:1">
      <c r="A566" s="1389"/>
    </row>
    <row r="567" spans="1:1">
      <c r="A567" s="1389"/>
    </row>
    <row r="568" spans="1:1">
      <c r="A568" s="1389"/>
    </row>
    <row r="569" spans="1:1">
      <c r="A569" s="1389"/>
    </row>
    <row r="570" spans="1:1">
      <c r="A570" s="1389"/>
    </row>
    <row r="571" spans="1:1">
      <c r="A571" s="1389"/>
    </row>
    <row r="572" spans="1:1">
      <c r="A572" s="1389"/>
    </row>
    <row r="573" spans="1:1">
      <c r="A573" s="1389"/>
    </row>
    <row r="574" spans="1:1">
      <c r="A574" s="1389"/>
    </row>
    <row r="575" spans="1:1">
      <c r="A575" s="1389"/>
    </row>
    <row r="576" spans="1:1">
      <c r="A576" s="1389"/>
    </row>
    <row r="577" spans="1:1">
      <c r="A577" s="1389"/>
    </row>
    <row r="578" spans="1:1">
      <c r="A578" s="1389"/>
    </row>
    <row r="579" spans="1:1">
      <c r="A579" s="1389"/>
    </row>
    <row r="580" spans="1:1">
      <c r="A580" s="1389"/>
    </row>
    <row r="581" spans="1:1">
      <c r="A581" s="1389"/>
    </row>
    <row r="582" spans="1:1">
      <c r="A582" s="1389"/>
    </row>
    <row r="583" spans="1:1">
      <c r="A583" s="1389"/>
    </row>
    <row r="584" spans="1:1">
      <c r="A584" s="1389"/>
    </row>
    <row r="585" spans="1:1">
      <c r="A585" s="1389"/>
    </row>
    <row r="586" spans="1:1">
      <c r="A586" s="1389"/>
    </row>
    <row r="587" spans="1:1">
      <c r="A587" s="1389"/>
    </row>
    <row r="588" spans="1:1">
      <c r="A588" s="1389"/>
    </row>
    <row r="589" spans="1:1">
      <c r="A589" s="1389"/>
    </row>
    <row r="590" spans="1:1">
      <c r="A590" s="1389"/>
    </row>
    <row r="591" spans="1:1">
      <c r="A591" s="1389"/>
    </row>
    <row r="592" spans="1:1">
      <c r="A592" s="1389"/>
    </row>
    <row r="593" spans="1:1">
      <c r="A593" s="1389"/>
    </row>
    <row r="594" spans="1:1">
      <c r="A594" s="1389"/>
    </row>
    <row r="595" spans="1:1">
      <c r="A595" s="1389"/>
    </row>
    <row r="596" spans="1:1">
      <c r="A596" s="1389"/>
    </row>
    <row r="597" spans="1:1">
      <c r="A597" s="1389"/>
    </row>
    <row r="598" spans="1:1">
      <c r="A598" s="1389"/>
    </row>
    <row r="599" spans="1:1">
      <c r="A599" s="1389"/>
    </row>
    <row r="600" spans="1:1">
      <c r="A600" s="1389"/>
    </row>
    <row r="601" spans="1:1">
      <c r="A601" s="1389"/>
    </row>
    <row r="602" spans="1:1">
      <c r="A602" s="1389"/>
    </row>
    <row r="603" spans="1:1">
      <c r="A603" s="1389"/>
    </row>
    <row r="604" spans="1:1">
      <c r="A604" s="1389"/>
    </row>
    <row r="605" spans="1:1">
      <c r="A605" s="1389"/>
    </row>
    <row r="606" spans="1:1">
      <c r="A606" s="1389"/>
    </row>
    <row r="607" spans="1:1">
      <c r="A607" s="1389"/>
    </row>
    <row r="608" spans="1:1">
      <c r="A608" s="1389"/>
    </row>
    <row r="609" spans="1:1">
      <c r="A609" s="1389"/>
    </row>
    <row r="610" spans="1:1">
      <c r="A610" s="1389"/>
    </row>
    <row r="611" spans="1:1">
      <c r="A611" s="1389"/>
    </row>
    <row r="612" spans="1:1">
      <c r="A612" s="1389"/>
    </row>
    <row r="613" spans="1:1">
      <c r="A613" s="1389"/>
    </row>
    <row r="614" spans="1:1">
      <c r="A614" s="1389"/>
    </row>
    <row r="615" spans="1:1">
      <c r="A615" s="1389"/>
    </row>
    <row r="616" spans="1:1">
      <c r="A616" s="1389"/>
    </row>
    <row r="617" spans="1:1">
      <c r="A617" s="1389"/>
    </row>
    <row r="618" spans="1:1">
      <c r="A618" s="1389"/>
    </row>
    <row r="619" spans="1:1">
      <c r="A619" s="1389"/>
    </row>
    <row r="620" spans="1:1">
      <c r="A620" s="1389"/>
    </row>
    <row r="621" spans="1:1">
      <c r="A621" s="1389"/>
    </row>
    <row r="622" spans="1:1">
      <c r="A622" s="1389"/>
    </row>
    <row r="623" spans="1:1">
      <c r="A623" s="1389"/>
    </row>
    <row r="624" spans="1:1">
      <c r="A624" s="1389"/>
    </row>
    <row r="625" spans="1:1">
      <c r="A625" s="1389"/>
    </row>
    <row r="626" spans="1:1">
      <c r="A626" s="1389"/>
    </row>
    <row r="627" spans="1:1">
      <c r="A627" s="1389"/>
    </row>
    <row r="628" spans="1:1">
      <c r="A628" s="1389"/>
    </row>
    <row r="629" spans="1:1">
      <c r="A629" s="1389"/>
    </row>
    <row r="630" spans="1:1">
      <c r="A630" s="1389"/>
    </row>
    <row r="631" spans="1:1">
      <c r="A631" s="1389"/>
    </row>
    <row r="632" spans="1:1">
      <c r="A632" s="1389"/>
    </row>
    <row r="633" spans="1:1">
      <c r="A633" s="1389"/>
    </row>
    <row r="634" spans="1:1">
      <c r="A634" s="1389"/>
    </row>
    <row r="635" spans="1:1">
      <c r="A635" s="1389"/>
    </row>
    <row r="636" spans="1:1">
      <c r="A636" s="1389"/>
    </row>
    <row r="637" spans="1:1">
      <c r="A637" s="1389"/>
    </row>
    <row r="638" spans="1:1">
      <c r="A638" s="1389"/>
    </row>
    <row r="639" spans="1:1">
      <c r="A639" s="1389"/>
    </row>
    <row r="640" spans="1:1">
      <c r="A640" s="1389"/>
    </row>
    <row r="641" spans="1:1">
      <c r="A641" s="1389"/>
    </row>
    <row r="642" spans="1:1">
      <c r="A642" s="1389"/>
    </row>
    <row r="643" spans="1:1">
      <c r="A643" s="1389"/>
    </row>
    <row r="644" spans="1:1">
      <c r="A644" s="1389"/>
    </row>
    <row r="645" spans="1:1">
      <c r="A645" s="1389"/>
    </row>
    <row r="646" spans="1:1">
      <c r="A646" s="1389"/>
    </row>
    <row r="647" spans="1:1">
      <c r="A647" s="1389"/>
    </row>
    <row r="648" spans="1:1">
      <c r="A648" s="1389"/>
    </row>
    <row r="649" spans="1:1">
      <c r="A649" s="1389"/>
    </row>
    <row r="650" spans="1:1">
      <c r="A650" s="1389"/>
    </row>
    <row r="651" spans="1:1">
      <c r="A651" s="1389"/>
    </row>
    <row r="652" spans="1:1">
      <c r="A652" s="1389"/>
    </row>
    <row r="653" spans="1:1">
      <c r="A653" s="1389"/>
    </row>
    <row r="654" spans="1:1">
      <c r="A654" s="1389"/>
    </row>
    <row r="655" spans="1:1">
      <c r="A655" s="1389"/>
    </row>
    <row r="656" spans="1:1">
      <c r="A656" s="1389"/>
    </row>
    <row r="657" spans="1:1">
      <c r="A657" s="1389"/>
    </row>
    <row r="658" spans="1:1">
      <c r="A658" s="1389"/>
    </row>
    <row r="659" spans="1:1">
      <c r="A659" s="1389"/>
    </row>
    <row r="660" spans="1:1">
      <c r="A660" s="1389"/>
    </row>
    <row r="661" spans="1:1">
      <c r="A661" s="1389"/>
    </row>
    <row r="662" spans="1:1">
      <c r="A662" s="1389"/>
    </row>
    <row r="663" spans="1:1">
      <c r="A663" s="1389"/>
    </row>
    <row r="664" spans="1:1">
      <c r="A664" s="1389"/>
    </row>
    <row r="665" spans="1:1">
      <c r="A665" s="1389"/>
    </row>
    <row r="666" spans="1:1">
      <c r="A666" s="1389"/>
    </row>
    <row r="667" spans="1:1">
      <c r="A667" s="1389"/>
    </row>
    <row r="668" spans="1:1">
      <c r="A668" s="1389"/>
    </row>
    <row r="669" spans="1:1">
      <c r="A669" s="1389"/>
    </row>
    <row r="670" spans="1:1">
      <c r="A670" s="1389"/>
    </row>
    <row r="671" spans="1:1">
      <c r="A671" s="1389"/>
    </row>
    <row r="672" spans="1:1">
      <c r="A672" s="1389"/>
    </row>
    <row r="673" spans="1:1">
      <c r="A673" s="1389"/>
    </row>
    <row r="674" spans="1:1">
      <c r="A674" s="1389"/>
    </row>
    <row r="675" spans="1:1">
      <c r="A675" s="1389"/>
    </row>
    <row r="676" spans="1:1">
      <c r="A676" s="1389"/>
    </row>
    <row r="677" spans="1:1">
      <c r="A677" s="1389"/>
    </row>
    <row r="678" spans="1:1">
      <c r="A678" s="1389"/>
    </row>
    <row r="679" spans="1:1">
      <c r="A679" s="1389"/>
    </row>
    <row r="680" spans="1:1">
      <c r="A680" s="1389"/>
    </row>
    <row r="681" spans="1:1">
      <c r="A681" s="1389"/>
    </row>
    <row r="682" spans="1:1">
      <c r="A682" s="1389"/>
    </row>
    <row r="683" spans="1:1">
      <c r="A683" s="1389"/>
    </row>
    <row r="684" spans="1:1">
      <c r="A684" s="1389"/>
    </row>
    <row r="685" spans="1:1">
      <c r="A685" s="1389"/>
    </row>
    <row r="686" spans="1:1">
      <c r="A686" s="1389"/>
    </row>
    <row r="687" spans="1:1">
      <c r="A687" s="1389"/>
    </row>
    <row r="688" spans="1:1">
      <c r="A688" s="1389"/>
    </row>
    <row r="689" spans="1:1">
      <c r="A689" s="1389"/>
    </row>
    <row r="690" spans="1:1">
      <c r="A690" s="1389"/>
    </row>
    <row r="691" spans="1:1">
      <c r="A691" s="1389"/>
    </row>
    <row r="692" spans="1:1">
      <c r="A692" s="1389"/>
    </row>
    <row r="693" spans="1:1">
      <c r="A693" s="1389"/>
    </row>
    <row r="694" spans="1:1">
      <c r="A694" s="1389"/>
    </row>
    <row r="695" spans="1:1">
      <c r="A695" s="1389"/>
    </row>
    <row r="696" spans="1:1">
      <c r="A696" s="1389"/>
    </row>
    <row r="697" spans="1:1">
      <c r="A697" s="1389"/>
    </row>
    <row r="698" spans="1:1">
      <c r="A698" s="1389"/>
    </row>
    <row r="699" spans="1:1">
      <c r="A699" s="1389"/>
    </row>
    <row r="700" spans="1:1">
      <c r="A700" s="1389"/>
    </row>
    <row r="701" spans="1:1">
      <c r="A701" s="1389"/>
    </row>
    <row r="702" spans="1:1">
      <c r="A702" s="1389"/>
    </row>
    <row r="703" spans="1:1">
      <c r="A703" s="1389"/>
    </row>
    <row r="704" spans="1:1">
      <c r="A704" s="1389"/>
    </row>
    <row r="705" spans="1:1">
      <c r="A705" s="1389"/>
    </row>
    <row r="706" spans="1:1">
      <c r="A706" s="1389"/>
    </row>
    <row r="707" spans="1:1">
      <c r="A707" s="1389"/>
    </row>
    <row r="708" spans="1:1">
      <c r="A708" s="1389"/>
    </row>
    <row r="709" spans="1:1">
      <c r="A709" s="1389"/>
    </row>
    <row r="710" spans="1:1">
      <c r="A710" s="1389"/>
    </row>
    <row r="711" spans="1:1">
      <c r="A711" s="1389"/>
    </row>
    <row r="712" spans="1:1">
      <c r="A712" s="1389"/>
    </row>
    <row r="713" spans="1:1">
      <c r="A713" s="1389"/>
    </row>
    <row r="714" spans="1:1">
      <c r="A714" s="1389"/>
    </row>
    <row r="715" spans="1:1">
      <c r="A715" s="1389"/>
    </row>
    <row r="716" spans="1:1">
      <c r="A716" s="1389"/>
    </row>
    <row r="717" spans="1:1">
      <c r="A717" s="1389"/>
    </row>
    <row r="718" spans="1:1">
      <c r="A718" s="1389"/>
    </row>
    <row r="719" spans="1:1">
      <c r="A719" s="1389"/>
    </row>
    <row r="720" spans="1:1">
      <c r="A720" s="1389"/>
    </row>
    <row r="721" spans="1:1">
      <c r="A721" s="1389"/>
    </row>
    <row r="722" spans="1:1">
      <c r="A722" s="1389"/>
    </row>
    <row r="723" spans="1:1">
      <c r="A723" s="1389"/>
    </row>
    <row r="724" spans="1:1">
      <c r="A724" s="1389"/>
    </row>
    <row r="725" spans="1:1">
      <c r="A725" s="1389"/>
    </row>
    <row r="726" spans="1:1">
      <c r="A726" s="1389"/>
    </row>
    <row r="727" spans="1:1">
      <c r="A727" s="1389"/>
    </row>
    <row r="728" spans="1:1">
      <c r="A728" s="1389"/>
    </row>
    <row r="729" spans="1:1">
      <c r="A729" s="1389"/>
    </row>
    <row r="730" spans="1:1">
      <c r="A730" s="1389"/>
    </row>
    <row r="731" spans="1:1">
      <c r="A731" s="1389"/>
    </row>
    <row r="732" spans="1:1">
      <c r="A732" s="1389"/>
    </row>
    <row r="733" spans="1:1">
      <c r="A733" s="1389"/>
    </row>
    <row r="734" spans="1:1">
      <c r="A734" s="1389"/>
    </row>
    <row r="735" spans="1:1">
      <c r="A735" s="1389"/>
    </row>
    <row r="736" spans="1:1">
      <c r="A736" s="1389"/>
    </row>
    <row r="737" spans="1:1">
      <c r="A737" s="1389"/>
    </row>
    <row r="738" spans="1:1">
      <c r="A738" s="1389"/>
    </row>
    <row r="739" spans="1:1">
      <c r="A739" s="1389"/>
    </row>
    <row r="740" spans="1:1">
      <c r="A740" s="1389"/>
    </row>
    <row r="741" spans="1:1">
      <c r="A741" s="1389"/>
    </row>
    <row r="742" spans="1:1">
      <c r="A742" s="1389"/>
    </row>
    <row r="743" spans="1:1">
      <c r="A743" s="1389"/>
    </row>
    <row r="744" spans="1:1">
      <c r="A744" s="1389"/>
    </row>
    <row r="745" spans="1:1">
      <c r="A745" s="1389"/>
    </row>
    <row r="746" spans="1:1">
      <c r="A746" s="1389"/>
    </row>
    <row r="747" spans="1:1">
      <c r="A747" s="1389"/>
    </row>
    <row r="748" spans="1:1">
      <c r="A748" s="1389"/>
    </row>
    <row r="749" spans="1:1">
      <c r="A749" s="1389"/>
    </row>
    <row r="750" spans="1:1">
      <c r="A750" s="1389"/>
    </row>
    <row r="751" spans="1:1">
      <c r="A751" s="1389"/>
    </row>
    <row r="752" spans="1:1">
      <c r="A752" s="1389"/>
    </row>
    <row r="753" spans="1:1">
      <c r="A753" s="1389"/>
    </row>
    <row r="754" spans="1:1">
      <c r="A754" s="1389"/>
    </row>
    <row r="755" spans="1:1">
      <c r="A755" s="1389"/>
    </row>
    <row r="756" spans="1:1">
      <c r="A756" s="1389"/>
    </row>
    <row r="757" spans="1:1">
      <c r="A757" s="1389"/>
    </row>
    <row r="758" spans="1:1">
      <c r="A758" s="1389"/>
    </row>
    <row r="759" spans="1:1">
      <c r="A759" s="1389"/>
    </row>
    <row r="760" spans="1:1">
      <c r="A760" s="1389"/>
    </row>
    <row r="761" spans="1:1">
      <c r="A761" s="1389"/>
    </row>
    <row r="762" spans="1:1">
      <c r="A762" s="1389"/>
    </row>
    <row r="763" spans="1:1">
      <c r="A763" s="1389"/>
    </row>
    <row r="764" spans="1:1">
      <c r="A764" s="1389"/>
    </row>
    <row r="765" spans="1:1">
      <c r="A765" s="1389"/>
    </row>
    <row r="766" spans="1:1">
      <c r="A766" s="1389"/>
    </row>
    <row r="767" spans="1:1">
      <c r="A767" s="1389"/>
    </row>
    <row r="768" spans="1:1">
      <c r="A768" s="1389"/>
    </row>
    <row r="769" spans="1:1">
      <c r="A769" s="1389"/>
    </row>
    <row r="770" spans="1:1">
      <c r="A770" s="1389"/>
    </row>
    <row r="771" spans="1:1">
      <c r="A771" s="1389"/>
    </row>
    <row r="772" spans="1:1">
      <c r="A772" s="1389"/>
    </row>
    <row r="773" spans="1:1">
      <c r="A773" s="1389"/>
    </row>
    <row r="774" spans="1:1">
      <c r="A774" s="1389"/>
    </row>
    <row r="775" spans="1:1">
      <c r="A775" s="1389"/>
    </row>
    <row r="776" spans="1:1">
      <c r="A776" s="1389"/>
    </row>
    <row r="777" spans="1:1">
      <c r="A777" s="1389"/>
    </row>
    <row r="778" spans="1:1">
      <c r="A778" s="1389"/>
    </row>
    <row r="779" spans="1:1">
      <c r="A779" s="1389"/>
    </row>
    <row r="780" spans="1:1">
      <c r="A780" s="1389"/>
    </row>
    <row r="781" spans="1:1">
      <c r="A781" s="1389"/>
    </row>
    <row r="782" spans="1:1">
      <c r="A782" s="1389"/>
    </row>
    <row r="783" spans="1:1">
      <c r="A783" s="1389"/>
    </row>
    <row r="784" spans="1:1">
      <c r="A784" s="1389"/>
    </row>
    <row r="785" spans="1:1">
      <c r="A785" s="1389"/>
    </row>
    <row r="786" spans="1:1">
      <c r="A786" s="1389"/>
    </row>
    <row r="787" spans="1:1">
      <c r="A787" s="1389"/>
    </row>
    <row r="788" spans="1:1">
      <c r="A788" s="1389"/>
    </row>
    <row r="789" spans="1:1">
      <c r="A789" s="1389"/>
    </row>
    <row r="790" spans="1:1">
      <c r="A790" s="1389"/>
    </row>
    <row r="791" spans="1:1">
      <c r="A791" s="1389"/>
    </row>
    <row r="792" spans="1:1">
      <c r="A792" s="1389"/>
    </row>
    <row r="793" spans="1:1">
      <c r="A793" s="1389"/>
    </row>
    <row r="794" spans="1:1">
      <c r="A794" s="1389"/>
    </row>
    <row r="795" spans="1:1">
      <c r="A795" s="1389"/>
    </row>
    <row r="796" spans="1:1">
      <c r="A796" s="1389"/>
    </row>
    <row r="797" spans="1:1">
      <c r="A797" s="1389"/>
    </row>
    <row r="798" spans="1:1">
      <c r="A798" s="1389"/>
    </row>
    <row r="799" spans="1:1">
      <c r="A799" s="1389"/>
    </row>
    <row r="800" spans="1:1">
      <c r="A800" s="1389"/>
    </row>
    <row r="801" spans="1:1">
      <c r="A801" s="1389"/>
    </row>
    <row r="802" spans="1:1">
      <c r="A802" s="1389"/>
    </row>
    <row r="803" spans="1:1">
      <c r="A803" s="1389"/>
    </row>
    <row r="804" spans="1:1">
      <c r="A804" s="1389"/>
    </row>
    <row r="805" spans="1:1">
      <c r="A805" s="1389"/>
    </row>
    <row r="806" spans="1:1">
      <c r="A806" s="1389"/>
    </row>
    <row r="807" spans="1:1">
      <c r="A807" s="1389"/>
    </row>
    <row r="808" spans="1:1">
      <c r="A808" s="1389"/>
    </row>
    <row r="809" spans="1:1">
      <c r="A809" s="1389"/>
    </row>
    <row r="810" spans="1:1">
      <c r="A810" s="1389"/>
    </row>
    <row r="811" spans="1:1">
      <c r="A811" s="1389"/>
    </row>
    <row r="812" spans="1:1">
      <c r="A812" s="1389"/>
    </row>
    <row r="813" spans="1:1">
      <c r="A813" s="1389"/>
    </row>
    <row r="814" spans="1:1">
      <c r="A814" s="1389"/>
    </row>
    <row r="815" spans="1:1">
      <c r="A815" s="1389"/>
    </row>
    <row r="816" spans="1:1">
      <c r="A816" s="1389"/>
    </row>
    <row r="817" spans="1:1">
      <c r="A817" s="1389"/>
    </row>
    <row r="818" spans="1:1">
      <c r="A818" s="1389"/>
    </row>
    <row r="819" spans="1:1">
      <c r="A819" s="1389"/>
    </row>
    <row r="820" spans="1:1">
      <c r="A820" s="1389"/>
    </row>
    <row r="821" spans="1:1">
      <c r="A821" s="1389"/>
    </row>
    <row r="822" spans="1:1">
      <c r="A822" s="1389"/>
    </row>
    <row r="823" spans="1:1">
      <c r="A823" s="1389"/>
    </row>
    <row r="824" spans="1:1">
      <c r="A824" s="1389"/>
    </row>
    <row r="825" spans="1:1">
      <c r="A825" s="1389"/>
    </row>
    <row r="826" spans="1:1">
      <c r="A826" s="1389"/>
    </row>
    <row r="827" spans="1:1">
      <c r="A827" s="1389"/>
    </row>
    <row r="828" spans="1:1">
      <c r="A828" s="1389"/>
    </row>
    <row r="829" spans="1:1">
      <c r="A829" s="1389"/>
    </row>
    <row r="830" spans="1:1">
      <c r="A830" s="1389"/>
    </row>
    <row r="831" spans="1:1">
      <c r="A831" s="1389"/>
    </row>
    <row r="832" spans="1:1">
      <c r="A832" s="1389"/>
    </row>
    <row r="833" spans="1:1">
      <c r="A833" s="1389"/>
    </row>
    <row r="834" spans="1:1">
      <c r="A834" s="1389"/>
    </row>
    <row r="835" spans="1:1">
      <c r="A835" s="1389"/>
    </row>
    <row r="836" spans="1:1">
      <c r="A836" s="1389"/>
    </row>
    <row r="837" spans="1:1">
      <c r="A837" s="1389"/>
    </row>
    <row r="838" spans="1:1">
      <c r="A838" s="1389"/>
    </row>
    <row r="839" spans="1:1">
      <c r="A839" s="1389"/>
    </row>
    <row r="840" spans="1:1">
      <c r="A840" s="1389"/>
    </row>
    <row r="841" spans="1:1">
      <c r="A841" s="1389"/>
    </row>
    <row r="842" spans="1:1">
      <c r="A842" s="1389"/>
    </row>
    <row r="843" spans="1:1">
      <c r="A843" s="1389"/>
    </row>
    <row r="844" spans="1:1">
      <c r="A844" s="1389"/>
    </row>
    <row r="845" spans="1:1">
      <c r="A845" s="1389"/>
    </row>
    <row r="846" spans="1:1">
      <c r="A846" s="1389"/>
    </row>
    <row r="847" spans="1:1">
      <c r="A847" s="1389"/>
    </row>
    <row r="848" spans="1:1">
      <c r="A848" s="1389"/>
    </row>
    <row r="849" spans="1:1">
      <c r="A849" s="1389"/>
    </row>
    <row r="850" spans="1:1">
      <c r="A850" s="1389"/>
    </row>
    <row r="851" spans="1:1">
      <c r="A851" s="1389"/>
    </row>
    <row r="852" spans="1:1">
      <c r="A852" s="1389"/>
    </row>
    <row r="853" spans="1:1">
      <c r="A853" s="1389"/>
    </row>
    <row r="854" spans="1:1">
      <c r="A854" s="1389"/>
    </row>
    <row r="855" spans="1:1">
      <c r="A855" s="1389"/>
    </row>
    <row r="856" spans="1:1">
      <c r="A856" s="1389"/>
    </row>
    <row r="857" spans="1:1">
      <c r="A857" s="1389"/>
    </row>
    <row r="858" spans="1:1">
      <c r="A858" s="1389"/>
    </row>
    <row r="859" spans="1:1">
      <c r="A859" s="1389"/>
    </row>
    <row r="860" spans="1:1">
      <c r="A860" s="1389"/>
    </row>
    <row r="861" spans="1:1">
      <c r="A861" s="1389"/>
    </row>
    <row r="862" spans="1:1">
      <c r="A862" s="1389"/>
    </row>
    <row r="863" spans="1:1">
      <c r="A863" s="1389"/>
    </row>
    <row r="864" spans="1:1">
      <c r="A864" s="1389"/>
    </row>
    <row r="865" spans="1:1">
      <c r="A865" s="1389"/>
    </row>
    <row r="866" spans="1:1">
      <c r="A866" s="1389"/>
    </row>
    <row r="867" spans="1:1">
      <c r="A867" s="1389"/>
    </row>
    <row r="868" spans="1:1">
      <c r="A868" s="1389"/>
    </row>
    <row r="869" spans="1:1">
      <c r="A869" s="1389"/>
    </row>
    <row r="870" spans="1:1">
      <c r="A870" s="1389"/>
    </row>
    <row r="871" spans="1:1">
      <c r="A871" s="1389"/>
    </row>
    <row r="872" spans="1:1">
      <c r="A872" s="1389"/>
    </row>
    <row r="873" spans="1:1">
      <c r="A873" s="1389"/>
    </row>
    <row r="874" spans="1:1">
      <c r="A874" s="1389"/>
    </row>
    <row r="875" spans="1:1">
      <c r="A875" s="1389"/>
    </row>
    <row r="876" spans="1:1">
      <c r="A876" s="1389"/>
    </row>
    <row r="877" spans="1:1">
      <c r="A877" s="1389"/>
    </row>
    <row r="878" spans="1:1">
      <c r="A878" s="1389"/>
    </row>
    <row r="879" spans="1:1">
      <c r="A879" s="1389"/>
    </row>
    <row r="880" spans="1:1">
      <c r="A880" s="1389"/>
    </row>
    <row r="881" spans="1:1">
      <c r="A881" s="1389"/>
    </row>
    <row r="882" spans="1:1">
      <c r="A882" s="1389"/>
    </row>
    <row r="883" spans="1:1">
      <c r="A883" s="1389"/>
    </row>
    <row r="884" spans="1:1">
      <c r="A884" s="1389"/>
    </row>
    <row r="885" spans="1:1">
      <c r="A885" s="1389"/>
    </row>
    <row r="886" spans="1:1">
      <c r="A886" s="1389"/>
    </row>
    <row r="887" spans="1:1">
      <c r="A887" s="1389"/>
    </row>
    <row r="888" spans="1:1">
      <c r="A888" s="1389"/>
    </row>
    <row r="889" spans="1:1">
      <c r="A889" s="1389"/>
    </row>
    <row r="890" spans="1:1">
      <c r="A890" s="1389"/>
    </row>
    <row r="891" spans="1:1">
      <c r="A891" s="1389"/>
    </row>
    <row r="892" spans="1:1">
      <c r="A892" s="1389"/>
    </row>
    <row r="893" spans="1:1">
      <c r="A893" s="1389"/>
    </row>
    <row r="894" spans="1:1">
      <c r="A894" s="1389"/>
    </row>
    <row r="895" spans="1:1">
      <c r="A895" s="1389"/>
    </row>
    <row r="896" spans="1:1">
      <c r="A896" s="1389"/>
    </row>
    <row r="897" spans="1:1">
      <c r="A897" s="1389"/>
    </row>
    <row r="898" spans="1:1">
      <c r="A898" s="1389"/>
    </row>
    <row r="899" spans="1:1">
      <c r="A899" s="1389"/>
    </row>
    <row r="900" spans="1:1">
      <c r="A900" s="1389"/>
    </row>
    <row r="901" spans="1:1">
      <c r="A901" s="1389"/>
    </row>
    <row r="902" spans="1:1">
      <c r="A902" s="1389"/>
    </row>
    <row r="903" spans="1:1">
      <c r="A903" s="1389"/>
    </row>
    <row r="904" spans="1:1">
      <c r="A904" s="1389"/>
    </row>
    <row r="905" spans="1:1">
      <c r="A905" s="1389"/>
    </row>
    <row r="906" spans="1:1">
      <c r="A906" s="1389"/>
    </row>
    <row r="907" spans="1:1">
      <c r="A907" s="1389"/>
    </row>
    <row r="908" spans="1:1">
      <c r="A908" s="1389"/>
    </row>
    <row r="909" spans="1:1">
      <c r="A909" s="1389"/>
    </row>
    <row r="910" spans="1:1">
      <c r="A910" s="1389"/>
    </row>
    <row r="911" spans="1:1">
      <c r="A911" s="1389"/>
    </row>
    <row r="912" spans="1:1">
      <c r="A912" s="1389"/>
    </row>
    <row r="913" spans="1:1">
      <c r="A913" s="1389"/>
    </row>
    <row r="914" spans="1:1">
      <c r="A914" s="1389"/>
    </row>
    <row r="915" spans="1:1">
      <c r="A915" s="1389"/>
    </row>
    <row r="916" spans="1:1">
      <c r="A916" s="1389"/>
    </row>
    <row r="917" spans="1:1">
      <c r="A917" s="1389"/>
    </row>
    <row r="918" spans="1:1">
      <c r="A918" s="1389"/>
    </row>
    <row r="919" spans="1:1">
      <c r="A919" s="1389"/>
    </row>
    <row r="920" spans="1:1">
      <c r="A920" s="1389"/>
    </row>
    <row r="921" spans="1:1">
      <c r="A921" s="1389"/>
    </row>
    <row r="922" spans="1:1">
      <c r="A922" s="1389"/>
    </row>
    <row r="923" spans="1:1">
      <c r="A923" s="1389"/>
    </row>
    <row r="924" spans="1:1">
      <c r="A924" s="1389"/>
    </row>
    <row r="925" spans="1:1">
      <c r="A925" s="1389"/>
    </row>
    <row r="926" spans="1:1">
      <c r="A926" s="1389"/>
    </row>
    <row r="927" spans="1:1">
      <c r="A927" s="1389"/>
    </row>
    <row r="928" spans="1:1">
      <c r="A928" s="1389"/>
    </row>
    <row r="929" spans="1:1">
      <c r="A929" s="1389"/>
    </row>
    <row r="930" spans="1:1">
      <c r="A930" s="1389"/>
    </row>
    <row r="931" spans="1:1">
      <c r="A931" s="1389"/>
    </row>
    <row r="932" spans="1:1">
      <c r="A932" s="1389"/>
    </row>
    <row r="933" spans="1:1">
      <c r="A933" s="1389"/>
    </row>
    <row r="934" spans="1:1">
      <c r="A934" s="1389"/>
    </row>
    <row r="935" spans="1:1">
      <c r="A935" s="1389"/>
    </row>
    <row r="936" spans="1:1">
      <c r="A936" s="1389"/>
    </row>
    <row r="937" spans="1:1">
      <c r="A937" s="1389"/>
    </row>
    <row r="938" spans="1:1">
      <c r="A938" s="1389"/>
    </row>
    <row r="939" spans="1:1">
      <c r="A939" s="1389"/>
    </row>
    <row r="940" spans="1:1">
      <c r="A940" s="1389"/>
    </row>
    <row r="941" spans="1:1">
      <c r="A941" s="1389"/>
    </row>
    <row r="942" spans="1:1">
      <c r="A942" s="1389"/>
    </row>
    <row r="943" spans="1:1">
      <c r="A943" s="1389"/>
    </row>
    <row r="944" spans="1:1">
      <c r="A944" s="1389"/>
    </row>
    <row r="945" spans="1:1">
      <c r="A945" s="1389"/>
    </row>
    <row r="946" spans="1:1">
      <c r="A946" s="1389"/>
    </row>
    <row r="947" spans="1:1">
      <c r="A947" s="1389"/>
    </row>
    <row r="948" spans="1:1">
      <c r="A948" s="1389"/>
    </row>
    <row r="949" spans="1:1">
      <c r="A949" s="1389"/>
    </row>
    <row r="950" spans="1:1">
      <c r="A950" s="1389"/>
    </row>
    <row r="951" spans="1:1">
      <c r="A951" s="1389"/>
    </row>
    <row r="952" spans="1:1">
      <c r="A952" s="1389"/>
    </row>
    <row r="953" spans="1:1">
      <c r="A953" s="1389"/>
    </row>
    <row r="954" spans="1:1">
      <c r="A954" s="1389"/>
    </row>
    <row r="955" spans="1:1">
      <c r="A955" s="1389"/>
    </row>
    <row r="956" spans="1:1">
      <c r="A956" s="1389"/>
    </row>
    <row r="957" spans="1:1">
      <c r="A957" s="1389"/>
    </row>
    <row r="958" spans="1:1">
      <c r="A958" s="1389"/>
    </row>
    <row r="959" spans="1:1">
      <c r="A959" s="1389"/>
    </row>
    <row r="960" spans="1:1">
      <c r="A960" s="1389"/>
    </row>
    <row r="961" spans="1:1">
      <c r="A961" s="1389"/>
    </row>
    <row r="962" spans="1:1">
      <c r="A962" s="1389"/>
    </row>
    <row r="963" spans="1:1">
      <c r="A963" s="1389"/>
    </row>
    <row r="964" spans="1:1">
      <c r="A964" s="1389"/>
    </row>
    <row r="965" spans="1:1">
      <c r="A965" s="1389"/>
    </row>
    <row r="966" spans="1:1">
      <c r="A966" s="1389"/>
    </row>
    <row r="967" spans="1:1">
      <c r="A967" s="1389"/>
    </row>
    <row r="968" spans="1:1">
      <c r="A968" s="1389"/>
    </row>
    <row r="969" spans="1:1">
      <c r="A969" s="1389"/>
    </row>
    <row r="970" spans="1:1">
      <c r="A970" s="1389"/>
    </row>
    <row r="971" spans="1:1">
      <c r="A971" s="1389"/>
    </row>
    <row r="972" spans="1:1">
      <c r="A972" s="1389"/>
    </row>
    <row r="973" spans="1:1">
      <c r="A973" s="1389"/>
    </row>
    <row r="974" spans="1:1">
      <c r="A974" s="1389"/>
    </row>
    <row r="975" spans="1:1">
      <c r="A975" s="1389"/>
    </row>
    <row r="976" spans="1:1">
      <c r="A976" s="1389"/>
    </row>
    <row r="977" spans="1:1">
      <c r="A977" s="1389"/>
    </row>
    <row r="978" spans="1:1">
      <c r="A978" s="1389"/>
    </row>
    <row r="979" spans="1:1">
      <c r="A979" s="1389"/>
    </row>
    <row r="980" spans="1:1">
      <c r="A980" s="1389"/>
    </row>
    <row r="981" spans="1:1">
      <c r="A981" s="1389"/>
    </row>
    <row r="982" spans="1:1">
      <c r="A982" s="1389"/>
    </row>
    <row r="983" spans="1:1">
      <c r="A983" s="1389"/>
    </row>
    <row r="984" spans="1:1">
      <c r="A984" s="1389"/>
    </row>
    <row r="985" spans="1:1">
      <c r="A985" s="1389"/>
    </row>
    <row r="986" spans="1:1">
      <c r="A986" s="1389"/>
    </row>
    <row r="987" spans="1:1">
      <c r="A987" s="1389"/>
    </row>
    <row r="988" spans="1:1">
      <c r="A988" s="1389"/>
    </row>
    <row r="989" spans="1:1">
      <c r="A989" s="1389"/>
    </row>
    <row r="990" spans="1:1">
      <c r="A990" s="1389"/>
    </row>
    <row r="991" spans="1:1">
      <c r="A991" s="1389"/>
    </row>
    <row r="992" spans="1:1">
      <c r="A992" s="1389"/>
    </row>
    <row r="993" spans="1:1">
      <c r="A993" s="1389"/>
    </row>
  </sheetData>
  <pageMargins left="0.7" right="0.7" top="0.75" bottom="0.75" header="0.3" footer="0.3"/>
  <pageSetup paperSize="9" scale="61" orientation="landscape" r:id="rId1"/>
  <ignoredErrors>
    <ignoredError sqref="J2:U4 B89:V208 K1:M1 O1:Q1 B48:M59 J5:U5 B45 B46:I47 B39 B40:I41 B33 B25 B34:I34 B16 B9:I9 B17:I17 B5:E5 B6:I8 F5:I5 B18:I24 B10:I15 C16:I16 B35:I37 B26:I32 C25:I25 C33:I33 B42:I44 C39:I39 B63:M63 C45:I45 V5:X5 Z89:Z121 B60:M60 J39:M47 B64:M88 Z16 Z9 Z64:Z88 N64:V88 N10:AA15 W64:Y65 AA64:AA88 N9:Y9 AA9 N17:AA28 N16:Y16 AA16 N62:AA63 N29:Z29 N30:Z30 AB63:AC63 S1:U1 AB51:AC57 N31:AA37 J6:M37 AD62:AD63 W67:Y88 W66 Y66 AD51:AD60 N39:AA60"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5"/>
  <sheetViews>
    <sheetView showGridLines="0" workbookViewId="0">
      <pane ySplit="3" topLeftCell="A4" activePane="bottomLeft" state="frozen"/>
      <selection pane="bottomLeft"/>
    </sheetView>
  </sheetViews>
  <sheetFormatPr defaultRowHeight="12.75" outlineLevelCol="1"/>
  <cols>
    <col min="1" max="1" width="32.140625" style="661" customWidth="1"/>
    <col min="2" max="5" width="9.140625" style="675" hidden="1" customWidth="1" outlineLevel="1"/>
    <col min="6" max="6" width="9.140625" style="675" hidden="1" customWidth="1" outlineLevel="1" collapsed="1"/>
    <col min="7" max="7" width="9.140625" style="676" hidden="1" customWidth="1" outlineLevel="1"/>
    <col min="8" max="10" width="9.140625" style="675" hidden="1" customWidth="1" outlineLevel="1"/>
    <col min="11" max="11" width="9.140625" style="661" hidden="1" customWidth="1" outlineLevel="1"/>
    <col min="12" max="12" width="9.140625" style="675" hidden="1" customWidth="1" outlineLevel="1"/>
    <col min="13" max="13" width="9.140625" style="661" hidden="1" customWidth="1" outlineLevel="1"/>
    <col min="14" max="14" width="0" style="675" hidden="1" customWidth="1" outlineLevel="1"/>
    <col min="15" max="17" width="0" style="661" hidden="1" customWidth="1" outlineLevel="1"/>
    <col min="18" max="18" width="9.140625" style="675" collapsed="1"/>
    <col min="19" max="19" width="9.28515625" style="675" customWidth="1"/>
    <col min="20" max="21" width="9.28515625" style="661" customWidth="1"/>
    <col min="22" max="22" width="9.140625" style="675"/>
    <col min="23" max="23" width="9.28515625" style="675" customWidth="1"/>
    <col min="24" max="25" width="9.28515625" style="661" customWidth="1"/>
    <col min="26" max="28" width="9.140625" style="661"/>
    <col min="29" max="29" width="9.28515625" style="675" customWidth="1"/>
    <col min="30" max="16384" width="9.140625" style="661"/>
  </cols>
  <sheetData>
    <row r="1" spans="1:29">
      <c r="A1" s="796" t="s">
        <v>221</v>
      </c>
      <c r="B1" s="920"/>
      <c r="C1" s="526"/>
      <c r="D1" s="659"/>
      <c r="E1" s="526"/>
      <c r="F1" s="1179"/>
      <c r="G1" s="660"/>
      <c r="H1" s="659"/>
      <c r="I1" s="526"/>
      <c r="J1" s="1179"/>
      <c r="K1" s="772"/>
      <c r="L1" s="781"/>
      <c r="M1" s="807"/>
      <c r="N1" s="1179"/>
      <c r="O1" s="1095"/>
      <c r="P1" s="1155"/>
      <c r="Q1" s="807"/>
      <c r="R1" s="1179" t="s">
        <v>26</v>
      </c>
      <c r="S1" s="1082"/>
      <c r="T1" s="1155"/>
      <c r="U1" s="1191"/>
      <c r="V1" s="1082"/>
      <c r="W1" s="1082"/>
      <c r="X1" s="1155"/>
      <c r="Y1" s="1191"/>
      <c r="Z1" s="1091"/>
      <c r="AA1" s="1091"/>
      <c r="AB1" s="1091"/>
      <c r="AC1" s="1082"/>
    </row>
    <row r="2" spans="1:29">
      <c r="A2" s="796" t="s">
        <v>222</v>
      </c>
      <c r="B2" s="526"/>
      <c r="C2" s="526"/>
      <c r="D2" s="659"/>
      <c r="E2" s="526"/>
      <c r="F2" s="669"/>
      <c r="G2" s="660"/>
      <c r="H2" s="659"/>
      <c r="I2" s="526"/>
      <c r="J2" s="669"/>
      <c r="K2" s="772"/>
      <c r="L2" s="781"/>
      <c r="M2" s="807"/>
      <c r="N2" s="898"/>
      <c r="O2" s="1095"/>
      <c r="P2" s="1155"/>
      <c r="Q2" s="807"/>
      <c r="R2" s="1082"/>
      <c r="S2" s="1082"/>
      <c r="T2" s="1155"/>
      <c r="U2" s="1191"/>
      <c r="V2" s="1082"/>
      <c r="W2" s="1082"/>
      <c r="X2" s="1155"/>
      <c r="Y2" s="1191"/>
      <c r="Z2" s="1265"/>
      <c r="AA2" s="1265"/>
      <c r="AB2" s="1265"/>
      <c r="AC2" s="1082"/>
    </row>
    <row r="3" spans="1:29">
      <c r="A3" s="796" t="s">
        <v>83</v>
      </c>
      <c r="B3" s="529">
        <v>2011</v>
      </c>
      <c r="C3" s="529"/>
      <c r="D3" s="529"/>
      <c r="E3" s="529"/>
      <c r="F3" s="671">
        <v>2012</v>
      </c>
      <c r="G3" s="662"/>
      <c r="H3" s="529"/>
      <c r="I3" s="529"/>
      <c r="J3" s="671">
        <v>2013</v>
      </c>
      <c r="K3" s="773"/>
      <c r="L3" s="780"/>
      <c r="M3" s="806"/>
      <c r="N3" s="902">
        <v>2014</v>
      </c>
      <c r="O3" s="1096"/>
      <c r="P3" s="1156"/>
      <c r="Q3" s="806"/>
      <c r="R3" s="902">
        <v>2015</v>
      </c>
      <c r="S3" s="902"/>
      <c r="T3" s="1156"/>
      <c r="U3" s="1192"/>
      <c r="V3" s="902">
        <v>2016</v>
      </c>
      <c r="W3" s="902"/>
      <c r="X3" s="1156"/>
      <c r="Y3" s="1192"/>
      <c r="Z3" s="1091"/>
      <c r="AA3" s="1091"/>
      <c r="AB3" s="1091"/>
      <c r="AC3" s="902"/>
    </row>
    <row r="4" spans="1:29" ht="14.25">
      <c r="A4" s="1202" t="s">
        <v>455</v>
      </c>
      <c r="B4" s="1152" t="s">
        <v>31</v>
      </c>
      <c r="C4" s="525" t="s">
        <v>32</v>
      </c>
      <c r="D4" s="525" t="s">
        <v>33</v>
      </c>
      <c r="E4" s="664" t="s">
        <v>34</v>
      </c>
      <c r="F4" s="663" t="s">
        <v>31</v>
      </c>
      <c r="G4" s="525" t="s">
        <v>32</v>
      </c>
      <c r="H4" s="525" t="s">
        <v>33</v>
      </c>
      <c r="I4" s="664" t="s">
        <v>34</v>
      </c>
      <c r="J4" s="525" t="s">
        <v>31</v>
      </c>
      <c r="K4" s="771" t="s">
        <v>32</v>
      </c>
      <c r="L4" s="778" t="s">
        <v>33</v>
      </c>
      <c r="M4" s="859" t="s">
        <v>315</v>
      </c>
      <c r="N4" s="897" t="str">
        <f>J4</f>
        <v>Kv 1</v>
      </c>
      <c r="O4" s="1094" t="str">
        <f>K4</f>
        <v>Kv 2</v>
      </c>
      <c r="P4" s="1152" t="s">
        <v>33</v>
      </c>
      <c r="Q4" s="859" t="s">
        <v>315</v>
      </c>
      <c r="R4" s="1152" t="s">
        <v>31</v>
      </c>
      <c r="S4" s="1152" t="str">
        <f>O4</f>
        <v>Kv 2</v>
      </c>
      <c r="T4" s="1152" t="s">
        <v>33</v>
      </c>
      <c r="U4" s="859" t="s">
        <v>315</v>
      </c>
      <c r="V4" s="1152" t="s">
        <v>31</v>
      </c>
      <c r="W4" s="1152" t="str">
        <f>S4</f>
        <v>Kv 2</v>
      </c>
      <c r="X4" s="1152" t="s">
        <v>33</v>
      </c>
      <c r="Y4" s="859" t="s">
        <v>315</v>
      </c>
      <c r="Z4" s="1152" t="s">
        <v>31</v>
      </c>
      <c r="AA4" s="1152" t="s">
        <v>32</v>
      </c>
      <c r="AB4" s="1152" t="s">
        <v>33</v>
      </c>
      <c r="AC4" s="1152" t="s">
        <v>34</v>
      </c>
    </row>
    <row r="5" spans="1:29" s="4" customFormat="1">
      <c r="A5" s="1203" t="s">
        <v>223</v>
      </c>
      <c r="B5" s="361">
        <v>3</v>
      </c>
      <c r="C5" s="361">
        <v>1</v>
      </c>
      <c r="D5" s="361">
        <v>1</v>
      </c>
      <c r="E5" s="666">
        <v>2</v>
      </c>
      <c r="F5" s="665">
        <v>3</v>
      </c>
      <c r="G5" s="361">
        <v>3</v>
      </c>
      <c r="H5" s="361">
        <v>3</v>
      </c>
      <c r="I5" s="666">
        <v>1</v>
      </c>
      <c r="J5" s="361">
        <v>1</v>
      </c>
      <c r="K5" s="361">
        <v>1</v>
      </c>
      <c r="L5" s="361">
        <v>1</v>
      </c>
      <c r="M5" s="666">
        <v>1</v>
      </c>
      <c r="N5" s="361">
        <v>12</v>
      </c>
      <c r="O5" s="361">
        <v>11</v>
      </c>
      <c r="P5" s="1154">
        <v>12</v>
      </c>
      <c r="Q5" s="1157">
        <v>13</v>
      </c>
      <c r="R5" s="361">
        <v>2</v>
      </c>
      <c r="S5" s="361">
        <v>2</v>
      </c>
      <c r="T5" s="1154">
        <v>1</v>
      </c>
      <c r="U5" s="1157">
        <v>0</v>
      </c>
      <c r="V5" s="361">
        <v>1</v>
      </c>
      <c r="W5" s="361">
        <v>2</v>
      </c>
      <c r="X5" s="1154">
        <v>4</v>
      </c>
      <c r="Y5" s="1157">
        <v>7</v>
      </c>
      <c r="Z5" s="361">
        <v>7</v>
      </c>
      <c r="AA5" s="361">
        <v>6</v>
      </c>
      <c r="AB5" s="361">
        <v>3</v>
      </c>
      <c r="AC5" s="361">
        <v>1</v>
      </c>
    </row>
    <row r="6" spans="1:29">
      <c r="A6" s="1203" t="s">
        <v>224</v>
      </c>
      <c r="B6" s="361">
        <v>-10</v>
      </c>
      <c r="C6" s="361">
        <v>-14</v>
      </c>
      <c r="D6" s="361">
        <v>-6</v>
      </c>
      <c r="E6" s="666">
        <v>-3</v>
      </c>
      <c r="F6" s="665">
        <v>2</v>
      </c>
      <c r="G6" s="361">
        <v>4</v>
      </c>
      <c r="H6" s="361">
        <v>-3</v>
      </c>
      <c r="I6" s="666">
        <v>-3</v>
      </c>
      <c r="J6" s="361">
        <v>-5</v>
      </c>
      <c r="K6" s="361">
        <v>-5</v>
      </c>
      <c r="L6" s="361">
        <v>-4</v>
      </c>
      <c r="M6" s="666">
        <v>-4</v>
      </c>
      <c r="N6" s="361">
        <v>-2</v>
      </c>
      <c r="O6" s="361">
        <v>-1</v>
      </c>
      <c r="P6" s="1154">
        <v>6</v>
      </c>
      <c r="Q6" s="1157">
        <v>9</v>
      </c>
      <c r="R6" s="361">
        <v>15</v>
      </c>
      <c r="S6" s="361">
        <v>12</v>
      </c>
      <c r="T6" s="1154">
        <v>7</v>
      </c>
      <c r="U6" s="1157">
        <v>3</v>
      </c>
      <c r="V6" s="361">
        <v>-4</v>
      </c>
      <c r="W6" s="361">
        <v>-4</v>
      </c>
      <c r="X6" s="1154">
        <v>0</v>
      </c>
      <c r="Y6" s="1157">
        <v>5</v>
      </c>
      <c r="Z6" s="361">
        <v>7</v>
      </c>
      <c r="AA6" s="361">
        <v>5</v>
      </c>
      <c r="AB6" s="361">
        <v>-3</v>
      </c>
      <c r="AC6" s="361">
        <v>-5</v>
      </c>
    </row>
    <row r="7" spans="1:29">
      <c r="A7" s="1203" t="s">
        <v>225</v>
      </c>
      <c r="B7" s="361">
        <v>2</v>
      </c>
      <c r="C7" s="361">
        <v>2</v>
      </c>
      <c r="D7" s="361">
        <v>2</v>
      </c>
      <c r="E7" s="666">
        <v>2</v>
      </c>
      <c r="F7" s="665">
        <v>2</v>
      </c>
      <c r="G7" s="361">
        <v>2</v>
      </c>
      <c r="H7" s="361">
        <v>2</v>
      </c>
      <c r="I7" s="666">
        <v>2</v>
      </c>
      <c r="J7" s="361">
        <v>2</v>
      </c>
      <c r="K7" s="361">
        <v>2</v>
      </c>
      <c r="L7" s="361">
        <v>1</v>
      </c>
      <c r="M7" s="666">
        <v>2</v>
      </c>
      <c r="N7" s="361">
        <v>1</v>
      </c>
      <c r="O7" s="361">
        <v>1</v>
      </c>
      <c r="P7" s="1154">
        <v>1</v>
      </c>
      <c r="Q7" s="1157">
        <v>1</v>
      </c>
      <c r="R7" s="361">
        <v>0</v>
      </c>
      <c r="S7" s="361">
        <v>1</v>
      </c>
      <c r="T7" s="1154">
        <v>0</v>
      </c>
      <c r="U7" s="1157">
        <v>0</v>
      </c>
      <c r="V7" s="361">
        <v>0</v>
      </c>
      <c r="W7" s="361">
        <v>0</v>
      </c>
      <c r="X7" s="1154">
        <v>0</v>
      </c>
      <c r="Y7" s="1157">
        <v>0</v>
      </c>
      <c r="Z7" s="361">
        <v>0</v>
      </c>
      <c r="AA7" s="361">
        <v>0</v>
      </c>
      <c r="AB7" s="361">
        <v>0</v>
      </c>
      <c r="AC7" s="361">
        <v>1</v>
      </c>
    </row>
    <row r="8" spans="1:29">
      <c r="A8" s="1203" t="s">
        <v>226</v>
      </c>
      <c r="B8" s="361">
        <v>31</v>
      </c>
      <c r="C8" s="361">
        <v>27</v>
      </c>
      <c r="D8" s="361">
        <v>12</v>
      </c>
      <c r="E8" s="666">
        <v>12</v>
      </c>
      <c r="F8" s="665">
        <v>8</v>
      </c>
      <c r="G8" s="361">
        <v>-4</v>
      </c>
      <c r="H8" s="361">
        <v>-1</v>
      </c>
      <c r="I8" s="666">
        <v>-4</v>
      </c>
      <c r="J8" s="361">
        <v>-13</v>
      </c>
      <c r="K8" s="361">
        <v>-7</v>
      </c>
      <c r="L8" s="361">
        <v>-7</v>
      </c>
      <c r="M8" s="666">
        <v>-6</v>
      </c>
      <c r="N8" s="361">
        <v>-3</v>
      </c>
      <c r="O8" s="361">
        <v>0</v>
      </c>
      <c r="P8" s="1154">
        <v>1</v>
      </c>
      <c r="Q8" s="1157">
        <v>1</v>
      </c>
      <c r="R8" s="361">
        <v>-5</v>
      </c>
      <c r="S8" s="361">
        <v>-1</v>
      </c>
      <c r="T8" s="1154">
        <v>-5</v>
      </c>
      <c r="U8" s="1157">
        <v>-5</v>
      </c>
      <c r="V8" s="361">
        <v>0</v>
      </c>
      <c r="W8" s="361">
        <v>-1</v>
      </c>
      <c r="X8" s="1154">
        <v>7</v>
      </c>
      <c r="Y8" s="1157">
        <v>7</v>
      </c>
      <c r="Z8" s="361">
        <v>18</v>
      </c>
      <c r="AA8" s="361">
        <v>11</v>
      </c>
      <c r="AB8" s="361">
        <v>17</v>
      </c>
      <c r="AC8" s="361">
        <v>13</v>
      </c>
    </row>
    <row r="9" spans="1:29">
      <c r="A9" s="1203" t="s">
        <v>319</v>
      </c>
      <c r="B9" s="361" t="s">
        <v>227</v>
      </c>
      <c r="C9" s="361" t="s">
        <v>227</v>
      </c>
      <c r="D9" s="361" t="s">
        <v>227</v>
      </c>
      <c r="E9" s="666" t="s">
        <v>227</v>
      </c>
      <c r="F9" s="665" t="s">
        <v>227</v>
      </c>
      <c r="G9" s="361" t="s">
        <v>227</v>
      </c>
      <c r="H9" s="361" t="s">
        <v>227</v>
      </c>
      <c r="I9" s="666" t="s">
        <v>227</v>
      </c>
      <c r="J9" s="361" t="s">
        <v>227</v>
      </c>
      <c r="K9" s="361" t="s">
        <v>227</v>
      </c>
      <c r="L9" s="361" t="s">
        <v>227</v>
      </c>
      <c r="M9" s="666" t="s">
        <v>227</v>
      </c>
      <c r="N9" s="361" t="s">
        <v>227</v>
      </c>
      <c r="O9" s="361" t="s">
        <v>227</v>
      </c>
      <c r="P9" s="1154" t="s">
        <v>227</v>
      </c>
      <c r="Q9" s="1157" t="s">
        <v>227</v>
      </c>
      <c r="R9" s="361" t="s">
        <v>227</v>
      </c>
      <c r="S9" s="361" t="s">
        <v>227</v>
      </c>
      <c r="T9" s="1154" t="s">
        <v>227</v>
      </c>
      <c r="U9" s="1157" t="s">
        <v>227</v>
      </c>
      <c r="V9" s="361" t="s">
        <v>227</v>
      </c>
      <c r="W9" s="361" t="s">
        <v>227</v>
      </c>
      <c r="X9" s="1154" t="s">
        <v>227</v>
      </c>
      <c r="Y9" s="1157" t="s">
        <v>227</v>
      </c>
      <c r="Z9" s="361" t="s">
        <v>227</v>
      </c>
      <c r="AA9" s="361" t="s">
        <v>227</v>
      </c>
      <c r="AB9" s="361" t="s">
        <v>227</v>
      </c>
      <c r="AC9" s="361" t="s">
        <v>227</v>
      </c>
    </row>
    <row r="10" spans="1:29">
      <c r="A10" s="1203" t="s">
        <v>228</v>
      </c>
      <c r="B10" s="361">
        <v>26</v>
      </c>
      <c r="C10" s="361">
        <v>16</v>
      </c>
      <c r="D10" s="361">
        <v>9</v>
      </c>
      <c r="E10" s="666">
        <v>13</v>
      </c>
      <c r="F10" s="665">
        <v>15</v>
      </c>
      <c r="G10" s="361">
        <v>5</v>
      </c>
      <c r="H10" s="361">
        <v>1</v>
      </c>
      <c r="I10" s="666">
        <v>-4</v>
      </c>
      <c r="J10" s="361">
        <f t="shared" ref="J10:W10" si="0">SUM(J5:J9)</f>
        <v>-15</v>
      </c>
      <c r="K10" s="361">
        <f t="shared" si="0"/>
        <v>-9</v>
      </c>
      <c r="L10" s="361">
        <f t="shared" si="0"/>
        <v>-9</v>
      </c>
      <c r="M10" s="666">
        <f t="shared" si="0"/>
        <v>-7</v>
      </c>
      <c r="N10" s="361">
        <f t="shared" si="0"/>
        <v>8</v>
      </c>
      <c r="O10" s="361">
        <f t="shared" si="0"/>
        <v>11</v>
      </c>
      <c r="P10" s="361">
        <f t="shared" si="0"/>
        <v>20</v>
      </c>
      <c r="Q10" s="666">
        <f t="shared" si="0"/>
        <v>24</v>
      </c>
      <c r="R10" s="361">
        <f t="shared" si="0"/>
        <v>12</v>
      </c>
      <c r="S10" s="361">
        <f t="shared" si="0"/>
        <v>14</v>
      </c>
      <c r="T10" s="361">
        <f t="shared" si="0"/>
        <v>3</v>
      </c>
      <c r="U10" s="666">
        <f t="shared" si="0"/>
        <v>-2</v>
      </c>
      <c r="V10" s="361">
        <f t="shared" si="0"/>
        <v>-3</v>
      </c>
      <c r="W10" s="361">
        <f t="shared" si="0"/>
        <v>-3</v>
      </c>
      <c r="X10" s="361">
        <f>SUM(X5:X9)</f>
        <v>11</v>
      </c>
      <c r="Y10" s="666">
        <f>SUM(Y5:Y9)</f>
        <v>19</v>
      </c>
      <c r="Z10" s="665">
        <f>SUM(Z5:Z9)</f>
        <v>32</v>
      </c>
      <c r="AA10" s="361">
        <f>SUM(AA5:AA9)</f>
        <v>22</v>
      </c>
      <c r="AB10" s="361">
        <f>SUM(AB5:AB9)</f>
        <v>17</v>
      </c>
      <c r="AC10" s="361">
        <f t="shared" ref="AC10" si="1">SUM(AC5:AC9)</f>
        <v>10</v>
      </c>
    </row>
    <row r="11" spans="1:29" ht="14.25">
      <c r="A11" s="1202" t="s">
        <v>456</v>
      </c>
      <c r="B11" s="1152" t="s">
        <v>31</v>
      </c>
      <c r="C11" s="525" t="s">
        <v>32</v>
      </c>
      <c r="D11" s="525" t="s">
        <v>33</v>
      </c>
      <c r="E11" s="664" t="s">
        <v>34</v>
      </c>
      <c r="F11" s="663" t="s">
        <v>31</v>
      </c>
      <c r="G11" s="525" t="s">
        <v>32</v>
      </c>
      <c r="H11" s="525" t="s">
        <v>33</v>
      </c>
      <c r="I11" s="664" t="s">
        <v>34</v>
      </c>
      <c r="J11" s="1152" t="str">
        <f>+J$4</f>
        <v>Kv 1</v>
      </c>
      <c r="K11" s="1152" t="str">
        <f t="shared" ref="K11:Y11" si="2">+K$4</f>
        <v>Kv 2</v>
      </c>
      <c r="L11" s="1152" t="str">
        <f t="shared" si="2"/>
        <v>Kv 3</v>
      </c>
      <c r="M11" s="792" t="str">
        <f t="shared" si="2"/>
        <v>Kv. 4</v>
      </c>
      <c r="N11" s="1152" t="str">
        <f>+N$4</f>
        <v>Kv 1</v>
      </c>
      <c r="O11" s="1152" t="str">
        <f t="shared" si="2"/>
        <v>Kv 2</v>
      </c>
      <c r="P11" s="1152" t="str">
        <f t="shared" si="2"/>
        <v>Kv 3</v>
      </c>
      <c r="Q11" s="792" t="str">
        <f t="shared" si="2"/>
        <v>Kv. 4</v>
      </c>
      <c r="R11" s="1152" t="str">
        <f t="shared" si="2"/>
        <v>Kv 1</v>
      </c>
      <c r="S11" s="1152" t="str">
        <f t="shared" si="2"/>
        <v>Kv 2</v>
      </c>
      <c r="T11" s="1152" t="str">
        <f t="shared" si="2"/>
        <v>Kv 3</v>
      </c>
      <c r="U11" s="792" t="str">
        <f t="shared" si="2"/>
        <v>Kv. 4</v>
      </c>
      <c r="V11" s="1152" t="str">
        <f t="shared" si="2"/>
        <v>Kv 1</v>
      </c>
      <c r="W11" s="1152" t="str">
        <f t="shared" si="2"/>
        <v>Kv 2</v>
      </c>
      <c r="X11" s="1152" t="str">
        <f t="shared" si="2"/>
        <v>Kv 3</v>
      </c>
      <c r="Y11" s="792" t="str">
        <f t="shared" si="2"/>
        <v>Kv. 4</v>
      </c>
      <c r="Z11" s="1152" t="s">
        <v>31</v>
      </c>
      <c r="AA11" s="1152" t="str">
        <f>+AA$4</f>
        <v>Kv 2</v>
      </c>
      <c r="AB11" s="1152" t="str">
        <f>+AB$4</f>
        <v>Kv 3</v>
      </c>
      <c r="AC11" s="1152" t="str">
        <f t="shared" ref="AC11" si="3">+AC$4</f>
        <v>Kv 4</v>
      </c>
    </row>
    <row r="12" spans="1:29">
      <c r="A12" s="1203" t="s">
        <v>223</v>
      </c>
      <c r="B12" s="361">
        <v>4</v>
      </c>
      <c r="C12" s="361">
        <v>2</v>
      </c>
      <c r="D12" s="361">
        <v>3</v>
      </c>
      <c r="E12" s="666">
        <v>3</v>
      </c>
      <c r="F12" s="665">
        <v>3</v>
      </c>
      <c r="G12" s="361">
        <v>2</v>
      </c>
      <c r="H12" s="361">
        <v>1</v>
      </c>
      <c r="I12" s="666">
        <v>2</v>
      </c>
      <c r="J12" s="361">
        <v>1</v>
      </c>
      <c r="K12" s="361">
        <v>1</v>
      </c>
      <c r="L12" s="361">
        <v>0</v>
      </c>
      <c r="M12" s="666">
        <v>0</v>
      </c>
      <c r="N12" s="1252">
        <v>0</v>
      </c>
      <c r="O12" s="1252">
        <v>1</v>
      </c>
      <c r="P12" s="1252">
        <v>1</v>
      </c>
      <c r="Q12" s="1336">
        <v>1</v>
      </c>
      <c r="R12" s="1252">
        <v>1</v>
      </c>
      <c r="S12" s="1252">
        <v>0</v>
      </c>
      <c r="T12" s="1252">
        <v>0</v>
      </c>
      <c r="U12" s="1336">
        <v>0</v>
      </c>
      <c r="V12" s="1252">
        <v>1</v>
      </c>
      <c r="W12" s="1252">
        <v>4</v>
      </c>
      <c r="X12" s="1252">
        <v>3</v>
      </c>
      <c r="Y12" s="1336">
        <v>5</v>
      </c>
      <c r="Z12" s="665">
        <v>5</v>
      </c>
      <c r="AA12" s="1252">
        <v>2</v>
      </c>
      <c r="AB12" s="1252">
        <v>2</v>
      </c>
      <c r="AC12" s="1252">
        <v>3</v>
      </c>
    </row>
    <row r="13" spans="1:29">
      <c r="A13" s="1203" t="s">
        <v>224</v>
      </c>
      <c r="B13" s="361">
        <v>-11</v>
      </c>
      <c r="C13" s="361">
        <v>-15</v>
      </c>
      <c r="D13" s="361">
        <v>-7</v>
      </c>
      <c r="E13" s="666">
        <v>-2</v>
      </c>
      <c r="F13" s="665">
        <v>2</v>
      </c>
      <c r="G13" s="361">
        <v>5</v>
      </c>
      <c r="H13" s="361">
        <v>-3</v>
      </c>
      <c r="I13" s="666">
        <v>-3</v>
      </c>
      <c r="J13" s="361">
        <v>-5</v>
      </c>
      <c r="K13" s="361">
        <v>-5</v>
      </c>
      <c r="L13" s="361">
        <v>-3</v>
      </c>
      <c r="M13" s="666">
        <v>-3</v>
      </c>
      <c r="N13" s="1252">
        <v>-1</v>
      </c>
      <c r="O13" s="1252">
        <v>1</v>
      </c>
      <c r="P13" s="1252">
        <v>6</v>
      </c>
      <c r="Q13" s="1336">
        <v>9</v>
      </c>
      <c r="R13" s="1252">
        <v>15</v>
      </c>
      <c r="S13" s="1252">
        <v>12</v>
      </c>
      <c r="T13" s="1252">
        <v>8</v>
      </c>
      <c r="U13" s="1336">
        <v>3</v>
      </c>
      <c r="V13" s="1252">
        <v>-3</v>
      </c>
      <c r="W13" s="1252">
        <v>-4</v>
      </c>
      <c r="X13" s="1252">
        <v>0</v>
      </c>
      <c r="Y13" s="1336">
        <v>4</v>
      </c>
      <c r="Z13" s="665">
        <v>5</v>
      </c>
      <c r="AA13" s="1252">
        <v>4</v>
      </c>
      <c r="AB13" s="1252">
        <v>-4</v>
      </c>
      <c r="AC13" s="1252">
        <v>-4</v>
      </c>
    </row>
    <row r="14" spans="1:29">
      <c r="A14" s="1203" t="s">
        <v>225</v>
      </c>
      <c r="B14" s="361">
        <v>1</v>
      </c>
      <c r="C14" s="361">
        <v>1</v>
      </c>
      <c r="D14" s="361">
        <v>1</v>
      </c>
      <c r="E14" s="666">
        <v>1</v>
      </c>
      <c r="F14" s="665">
        <v>1</v>
      </c>
      <c r="G14" s="361">
        <v>1</v>
      </c>
      <c r="H14" s="361">
        <v>1</v>
      </c>
      <c r="I14" s="666">
        <v>1</v>
      </c>
      <c r="J14" s="361">
        <v>1</v>
      </c>
      <c r="K14" s="361">
        <v>1</v>
      </c>
      <c r="L14" s="361">
        <v>1</v>
      </c>
      <c r="M14" s="666">
        <v>1</v>
      </c>
      <c r="N14" s="1252">
        <v>1</v>
      </c>
      <c r="O14" s="1252">
        <v>1</v>
      </c>
      <c r="P14" s="1252">
        <v>1</v>
      </c>
      <c r="Q14" s="1336">
        <v>1</v>
      </c>
      <c r="R14" s="1252">
        <v>1</v>
      </c>
      <c r="S14" s="1252">
        <v>1</v>
      </c>
      <c r="T14" s="1252">
        <v>1</v>
      </c>
      <c r="U14" s="1336">
        <v>1</v>
      </c>
      <c r="V14" s="1252">
        <v>0</v>
      </c>
      <c r="W14" s="1252">
        <v>0</v>
      </c>
      <c r="X14" s="1252">
        <v>0</v>
      </c>
      <c r="Y14" s="1336">
        <v>0</v>
      </c>
      <c r="Z14" s="665">
        <v>0</v>
      </c>
      <c r="AA14" s="1252">
        <v>0</v>
      </c>
      <c r="AB14" s="1252">
        <v>1</v>
      </c>
      <c r="AC14" s="1252">
        <v>0</v>
      </c>
    </row>
    <row r="15" spans="1:29">
      <c r="A15" s="1203" t="s">
        <v>226</v>
      </c>
      <c r="B15" s="361">
        <v>30</v>
      </c>
      <c r="C15" s="361">
        <v>26</v>
      </c>
      <c r="D15" s="361">
        <v>16</v>
      </c>
      <c r="E15" s="666">
        <v>11</v>
      </c>
      <c r="F15" s="665">
        <v>4</v>
      </c>
      <c r="G15" s="361">
        <v>-8</v>
      </c>
      <c r="H15" s="361">
        <v>1</v>
      </c>
      <c r="I15" s="666">
        <v>-1</v>
      </c>
      <c r="J15" s="361">
        <v>-5</v>
      </c>
      <c r="K15" s="361">
        <v>0</v>
      </c>
      <c r="L15" s="361">
        <v>-5</v>
      </c>
      <c r="M15" s="666">
        <v>1</v>
      </c>
      <c r="N15" s="1252">
        <v>-5</v>
      </c>
      <c r="O15" s="1252">
        <v>-1</v>
      </c>
      <c r="P15" s="1252">
        <v>3</v>
      </c>
      <c r="Q15" s="1336">
        <v>3</v>
      </c>
      <c r="R15" s="1252">
        <v>-3</v>
      </c>
      <c r="S15" s="1252">
        <v>-3</v>
      </c>
      <c r="T15" s="1252">
        <v>-7</v>
      </c>
      <c r="U15" s="1336">
        <v>-8</v>
      </c>
      <c r="V15" s="1252">
        <v>0</v>
      </c>
      <c r="W15" s="1252">
        <v>1</v>
      </c>
      <c r="X15" s="1252">
        <v>0</v>
      </c>
      <c r="Y15" s="1336">
        <v>4</v>
      </c>
      <c r="Z15" s="665">
        <v>9</v>
      </c>
      <c r="AA15" s="1252">
        <v>5</v>
      </c>
      <c r="AB15" s="1252">
        <v>13</v>
      </c>
      <c r="AC15" s="1252">
        <v>7</v>
      </c>
    </row>
    <row r="16" spans="1:29">
      <c r="A16" s="1203" t="s">
        <v>319</v>
      </c>
      <c r="B16" s="361" t="s">
        <v>227</v>
      </c>
      <c r="C16" s="361" t="s">
        <v>227</v>
      </c>
      <c r="D16" s="361" t="s">
        <v>227</v>
      </c>
      <c r="E16" s="666" t="s">
        <v>227</v>
      </c>
      <c r="F16" s="665" t="s">
        <v>227</v>
      </c>
      <c r="G16" s="361" t="s">
        <v>227</v>
      </c>
      <c r="H16" s="361" t="s">
        <v>227</v>
      </c>
      <c r="I16" s="666" t="s">
        <v>227</v>
      </c>
      <c r="J16" s="361" t="s">
        <v>227</v>
      </c>
      <c r="K16" s="361" t="s">
        <v>227</v>
      </c>
      <c r="L16" s="361" t="s">
        <v>227</v>
      </c>
      <c r="M16" s="666" t="s">
        <v>227</v>
      </c>
      <c r="N16" s="1252" t="s">
        <v>227</v>
      </c>
      <c r="O16" s="1252" t="s">
        <v>227</v>
      </c>
      <c r="P16" s="1252" t="s">
        <v>227</v>
      </c>
      <c r="Q16" s="1336" t="s">
        <v>227</v>
      </c>
      <c r="R16" s="1252" t="s">
        <v>227</v>
      </c>
      <c r="S16" s="1252" t="s">
        <v>227</v>
      </c>
      <c r="T16" s="1252" t="s">
        <v>227</v>
      </c>
      <c r="U16" s="1336" t="s">
        <v>227</v>
      </c>
      <c r="V16" s="1252" t="s">
        <v>227</v>
      </c>
      <c r="W16" s="1252" t="s">
        <v>227</v>
      </c>
      <c r="X16" s="1252" t="s">
        <v>227</v>
      </c>
      <c r="Y16" s="1336" t="s">
        <v>227</v>
      </c>
      <c r="Z16" s="665" t="s">
        <v>227</v>
      </c>
      <c r="AA16" s="1252" t="s">
        <v>227</v>
      </c>
      <c r="AB16" s="1252" t="s">
        <v>227</v>
      </c>
      <c r="AC16" s="1252" t="s">
        <v>227</v>
      </c>
    </row>
    <row r="17" spans="1:29">
      <c r="A17" s="1203" t="s">
        <v>228</v>
      </c>
      <c r="B17" s="361">
        <v>24</v>
      </c>
      <c r="C17" s="361">
        <v>14</v>
      </c>
      <c r="D17" s="361">
        <v>13</v>
      </c>
      <c r="E17" s="666">
        <v>13</v>
      </c>
      <c r="F17" s="665">
        <v>10</v>
      </c>
      <c r="G17" s="361">
        <v>0</v>
      </c>
      <c r="H17" s="361">
        <v>0</v>
      </c>
      <c r="I17" s="666">
        <v>-1</v>
      </c>
      <c r="J17" s="361">
        <f t="shared" ref="J17:W17" si="4">SUM(J12:J16)</f>
        <v>-8</v>
      </c>
      <c r="K17" s="361">
        <f t="shared" si="4"/>
        <v>-3</v>
      </c>
      <c r="L17" s="361">
        <f t="shared" si="4"/>
        <v>-7</v>
      </c>
      <c r="M17" s="666">
        <f t="shared" si="4"/>
        <v>-1</v>
      </c>
      <c r="N17" s="1252">
        <f t="shared" si="4"/>
        <v>-5</v>
      </c>
      <c r="O17" s="1252">
        <f t="shared" si="4"/>
        <v>2</v>
      </c>
      <c r="P17" s="1252">
        <f t="shared" si="4"/>
        <v>11</v>
      </c>
      <c r="Q17" s="1336">
        <f t="shared" si="4"/>
        <v>14</v>
      </c>
      <c r="R17" s="1252">
        <f t="shared" si="4"/>
        <v>14</v>
      </c>
      <c r="S17" s="1252">
        <f t="shared" si="4"/>
        <v>10</v>
      </c>
      <c r="T17" s="1252">
        <f t="shared" si="4"/>
        <v>2</v>
      </c>
      <c r="U17" s="1336">
        <f t="shared" si="4"/>
        <v>-4</v>
      </c>
      <c r="V17" s="1252">
        <f t="shared" si="4"/>
        <v>-2</v>
      </c>
      <c r="W17" s="1252">
        <f t="shared" si="4"/>
        <v>1</v>
      </c>
      <c r="X17" s="1252">
        <f>SUM(X12:X16)</f>
        <v>3</v>
      </c>
      <c r="Y17" s="1336">
        <f>SUM(Y12:Y16)</f>
        <v>13</v>
      </c>
      <c r="Z17" s="1337">
        <f>SUM(Z12:Z16)</f>
        <v>19</v>
      </c>
      <c r="AA17" s="1252">
        <f>SUM(AA12:AA16)</f>
        <v>11</v>
      </c>
      <c r="AB17" s="1252">
        <f>SUM(AB12:AB16)</f>
        <v>12</v>
      </c>
      <c r="AC17" s="1252">
        <f t="shared" ref="AC17" si="5">SUM(AC12:AC16)</f>
        <v>6</v>
      </c>
    </row>
    <row r="18" spans="1:29" ht="14.25">
      <c r="A18" s="1202" t="s">
        <v>457</v>
      </c>
      <c r="B18" s="1152" t="s">
        <v>31</v>
      </c>
      <c r="C18" s="1152" t="s">
        <v>32</v>
      </c>
      <c r="D18" s="1152" t="s">
        <v>33</v>
      </c>
      <c r="E18" s="792" t="s">
        <v>34</v>
      </c>
      <c r="F18" s="663" t="s">
        <v>31</v>
      </c>
      <c r="G18" s="1152" t="s">
        <v>32</v>
      </c>
      <c r="H18" s="1152" t="s">
        <v>33</v>
      </c>
      <c r="I18" s="792" t="s">
        <v>34</v>
      </c>
      <c r="J18" s="1152" t="str">
        <f>+J$4</f>
        <v>Kv 1</v>
      </c>
      <c r="K18" s="1152" t="str">
        <f t="shared" ref="K18:Y18" si="6">+K$4</f>
        <v>Kv 2</v>
      </c>
      <c r="L18" s="1152" t="str">
        <f t="shared" si="6"/>
        <v>Kv 3</v>
      </c>
      <c r="M18" s="792" t="str">
        <f t="shared" si="6"/>
        <v>Kv. 4</v>
      </c>
      <c r="N18" s="1152" t="str">
        <f>+N$4</f>
        <v>Kv 1</v>
      </c>
      <c r="O18" s="1152" t="str">
        <f t="shared" si="6"/>
        <v>Kv 2</v>
      </c>
      <c r="P18" s="1152" t="str">
        <f t="shared" si="6"/>
        <v>Kv 3</v>
      </c>
      <c r="Q18" s="792" t="str">
        <f t="shared" si="6"/>
        <v>Kv. 4</v>
      </c>
      <c r="R18" s="1152" t="str">
        <f t="shared" si="6"/>
        <v>Kv 1</v>
      </c>
      <c r="S18" s="1152" t="str">
        <f t="shared" si="6"/>
        <v>Kv 2</v>
      </c>
      <c r="T18" s="1152" t="str">
        <f t="shared" si="6"/>
        <v>Kv 3</v>
      </c>
      <c r="U18" s="792" t="str">
        <f t="shared" si="6"/>
        <v>Kv. 4</v>
      </c>
      <c r="V18" s="1152" t="str">
        <f t="shared" si="6"/>
        <v>Kv 1</v>
      </c>
      <c r="W18" s="1152" t="str">
        <f t="shared" si="6"/>
        <v>Kv 2</v>
      </c>
      <c r="X18" s="1152" t="str">
        <f t="shared" si="6"/>
        <v>Kv 3</v>
      </c>
      <c r="Y18" s="792" t="str">
        <f t="shared" si="6"/>
        <v>Kv. 4</v>
      </c>
      <c r="Z18" s="1152" t="s">
        <v>31</v>
      </c>
      <c r="AA18" s="1152" t="str">
        <f>+AA$4</f>
        <v>Kv 2</v>
      </c>
      <c r="AB18" s="1152" t="str">
        <f>+AB$4</f>
        <v>Kv 3</v>
      </c>
      <c r="AC18" s="1152" t="str">
        <f t="shared" ref="AC18" si="7">+AC$4</f>
        <v>Kv 4</v>
      </c>
    </row>
    <row r="19" spans="1:29">
      <c r="A19" s="1203" t="s">
        <v>223</v>
      </c>
      <c r="B19" s="361"/>
      <c r="C19" s="361"/>
      <c r="D19" s="361"/>
      <c r="E19" s="666"/>
      <c r="F19" s="665"/>
      <c r="G19" s="361"/>
      <c r="H19" s="361"/>
      <c r="I19" s="666"/>
      <c r="J19" s="361"/>
      <c r="K19" s="361"/>
      <c r="L19" s="361"/>
      <c r="M19" s="666"/>
      <c r="N19" s="1252">
        <v>100</v>
      </c>
      <c r="O19" s="1252">
        <v>100</v>
      </c>
      <c r="P19" s="1252">
        <v>100</v>
      </c>
      <c r="Q19" s="1336">
        <v>100</v>
      </c>
      <c r="R19" s="1252">
        <v>0</v>
      </c>
      <c r="S19" s="1252">
        <v>0</v>
      </c>
      <c r="T19" s="1252">
        <v>0</v>
      </c>
      <c r="U19" s="1336">
        <v>0</v>
      </c>
      <c r="V19" s="1252">
        <v>1</v>
      </c>
      <c r="W19" s="1252">
        <v>0</v>
      </c>
      <c r="X19" s="1252">
        <v>21</v>
      </c>
      <c r="Y19" s="1336">
        <v>44</v>
      </c>
      <c r="Z19" s="665">
        <v>43</v>
      </c>
      <c r="AA19" s="1252">
        <v>48</v>
      </c>
      <c r="AB19" s="1252">
        <v>18</v>
      </c>
      <c r="AC19" s="1252">
        <v>-2</v>
      </c>
    </row>
    <row r="20" spans="1:29">
      <c r="A20" s="1203" t="s">
        <v>224</v>
      </c>
      <c r="B20" s="361"/>
      <c r="C20" s="361"/>
      <c r="D20" s="361"/>
      <c r="E20" s="666"/>
      <c r="F20" s="665"/>
      <c r="G20" s="361"/>
      <c r="H20" s="361"/>
      <c r="I20" s="666"/>
      <c r="J20" s="361"/>
      <c r="K20" s="361"/>
      <c r="L20" s="361"/>
      <c r="M20" s="666"/>
      <c r="N20" s="1252" t="s">
        <v>227</v>
      </c>
      <c r="O20" s="1252" t="s">
        <v>227</v>
      </c>
      <c r="P20" s="1252" t="s">
        <v>227</v>
      </c>
      <c r="Q20" s="1336" t="s">
        <v>227</v>
      </c>
      <c r="R20" s="1252">
        <v>19</v>
      </c>
      <c r="S20" s="1252">
        <v>22</v>
      </c>
      <c r="T20" s="1252">
        <v>12</v>
      </c>
      <c r="U20" s="1336">
        <v>13</v>
      </c>
      <c r="V20" s="1252">
        <v>0</v>
      </c>
      <c r="W20" s="1252">
        <v>-1</v>
      </c>
      <c r="X20" s="1252">
        <v>3</v>
      </c>
      <c r="Y20" s="1336">
        <v>6</v>
      </c>
      <c r="Z20" s="665">
        <v>9</v>
      </c>
      <c r="AA20" s="1252">
        <v>6</v>
      </c>
      <c r="AB20" s="1252">
        <v>-5</v>
      </c>
      <c r="AC20" s="1252">
        <v>-7</v>
      </c>
    </row>
    <row r="21" spans="1:29">
      <c r="A21" s="1203" t="s">
        <v>225</v>
      </c>
      <c r="B21" s="361"/>
      <c r="C21" s="361"/>
      <c r="D21" s="361"/>
      <c r="E21" s="666"/>
      <c r="F21" s="665"/>
      <c r="G21" s="361"/>
      <c r="H21" s="361"/>
      <c r="I21" s="666"/>
      <c r="J21" s="361"/>
      <c r="K21" s="361"/>
      <c r="L21" s="361"/>
      <c r="M21" s="666"/>
      <c r="N21" s="1252" t="s">
        <v>227</v>
      </c>
      <c r="O21" s="1252" t="s">
        <v>227</v>
      </c>
      <c r="P21" s="1252" t="s">
        <v>227</v>
      </c>
      <c r="Q21" s="1336" t="s">
        <v>227</v>
      </c>
      <c r="R21" s="1252">
        <v>0</v>
      </c>
      <c r="S21" s="1252">
        <v>0</v>
      </c>
      <c r="T21" s="1252">
        <v>0</v>
      </c>
      <c r="U21" s="1336">
        <v>0</v>
      </c>
      <c r="V21" s="1252">
        <v>-1</v>
      </c>
      <c r="W21" s="1252">
        <v>0</v>
      </c>
      <c r="X21" s="1252">
        <v>0</v>
      </c>
      <c r="Y21" s="1336">
        <v>-1</v>
      </c>
      <c r="Z21" s="665">
        <v>0</v>
      </c>
      <c r="AA21" s="1252">
        <v>0</v>
      </c>
      <c r="AB21" s="1252">
        <v>0</v>
      </c>
      <c r="AC21" s="1252">
        <v>1</v>
      </c>
    </row>
    <row r="22" spans="1:29">
      <c r="A22" s="1203" t="s">
        <v>226</v>
      </c>
      <c r="B22" s="361"/>
      <c r="C22" s="361"/>
      <c r="D22" s="361"/>
      <c r="E22" s="666"/>
      <c r="F22" s="665"/>
      <c r="G22" s="361"/>
      <c r="H22" s="361"/>
      <c r="I22" s="666"/>
      <c r="J22" s="361"/>
      <c r="K22" s="361"/>
      <c r="L22" s="361"/>
      <c r="M22" s="666"/>
      <c r="N22" s="1252" t="s">
        <v>227</v>
      </c>
      <c r="O22" s="1252" t="s">
        <v>227</v>
      </c>
      <c r="P22" s="1252" t="s">
        <v>227</v>
      </c>
      <c r="Q22" s="1336" t="s">
        <v>227</v>
      </c>
      <c r="R22" s="1252">
        <v>-10</v>
      </c>
      <c r="S22" s="1252">
        <v>11</v>
      </c>
      <c r="T22" s="1252">
        <v>-12</v>
      </c>
      <c r="U22" s="1336">
        <v>9</v>
      </c>
      <c r="V22" s="1252">
        <v>31</v>
      </c>
      <c r="W22" s="1252">
        <v>1</v>
      </c>
      <c r="X22" s="1252">
        <v>39</v>
      </c>
      <c r="Y22" s="1336">
        <v>14</v>
      </c>
      <c r="Z22" s="665">
        <v>33</v>
      </c>
      <c r="AA22" s="1252">
        <v>25</v>
      </c>
      <c r="AB22" s="1252">
        <v>32</v>
      </c>
      <c r="AC22" s="1252">
        <v>37</v>
      </c>
    </row>
    <row r="23" spans="1:29">
      <c r="A23" s="1203" t="s">
        <v>319</v>
      </c>
      <c r="B23" s="361"/>
      <c r="C23" s="361"/>
      <c r="D23" s="361"/>
      <c r="E23" s="666"/>
      <c r="F23" s="665"/>
      <c r="G23" s="361"/>
      <c r="H23" s="361"/>
      <c r="I23" s="666"/>
      <c r="J23" s="361"/>
      <c r="K23" s="361"/>
      <c r="L23" s="361"/>
      <c r="M23" s="666"/>
      <c r="N23" s="1252" t="s">
        <v>227</v>
      </c>
      <c r="O23" s="1252" t="s">
        <v>227</v>
      </c>
      <c r="P23" s="1252" t="s">
        <v>227</v>
      </c>
      <c r="Q23" s="1336" t="s">
        <v>227</v>
      </c>
      <c r="R23" s="1252" t="s">
        <v>227</v>
      </c>
      <c r="S23" s="1252" t="s">
        <v>227</v>
      </c>
      <c r="T23" s="1252" t="s">
        <v>227</v>
      </c>
      <c r="U23" s="1336" t="s">
        <v>227</v>
      </c>
      <c r="V23" s="1252" t="s">
        <v>227</v>
      </c>
      <c r="W23" s="1252" t="s">
        <v>227</v>
      </c>
      <c r="X23" s="1252" t="s">
        <v>227</v>
      </c>
      <c r="Y23" s="1336" t="s">
        <v>227</v>
      </c>
      <c r="Z23" s="665" t="s">
        <v>227</v>
      </c>
      <c r="AA23" s="1252" t="s">
        <v>227</v>
      </c>
      <c r="AB23" s="1252" t="s">
        <v>227</v>
      </c>
      <c r="AC23" s="1252" t="s">
        <v>227</v>
      </c>
    </row>
    <row r="24" spans="1:29">
      <c r="A24" s="1203" t="s">
        <v>228</v>
      </c>
      <c r="B24" s="361"/>
      <c r="C24" s="361"/>
      <c r="D24" s="361"/>
      <c r="E24" s="666"/>
      <c r="F24" s="665"/>
      <c r="G24" s="361"/>
      <c r="H24" s="361"/>
      <c r="I24" s="666"/>
      <c r="J24" s="361"/>
      <c r="K24" s="361"/>
      <c r="L24" s="361"/>
      <c r="M24" s="666"/>
      <c r="N24" s="1252">
        <f t="shared" ref="N24:W24" si="8">SUM(N19:N23)</f>
        <v>100</v>
      </c>
      <c r="O24" s="1252">
        <f t="shared" si="8"/>
        <v>100</v>
      </c>
      <c r="P24" s="1252">
        <f t="shared" si="8"/>
        <v>100</v>
      </c>
      <c r="Q24" s="1336">
        <f t="shared" si="8"/>
        <v>100</v>
      </c>
      <c r="R24" s="1252">
        <f t="shared" si="8"/>
        <v>9</v>
      </c>
      <c r="S24" s="1252">
        <f t="shared" si="8"/>
        <v>33</v>
      </c>
      <c r="T24" s="1252">
        <f t="shared" si="8"/>
        <v>0</v>
      </c>
      <c r="U24" s="1336">
        <f t="shared" si="8"/>
        <v>22</v>
      </c>
      <c r="V24" s="1252">
        <f t="shared" si="8"/>
        <v>31</v>
      </c>
      <c r="W24" s="1252">
        <f t="shared" si="8"/>
        <v>0</v>
      </c>
      <c r="X24" s="1252">
        <f>SUM(X19:X23)</f>
        <v>63</v>
      </c>
      <c r="Y24" s="1336">
        <f>SUM(Y19:Y23)</f>
        <v>63</v>
      </c>
      <c r="Z24" s="1337">
        <f>SUM(Z19:Z23)</f>
        <v>85</v>
      </c>
      <c r="AA24" s="1252">
        <f>SUM(AA19:AA23)</f>
        <v>79</v>
      </c>
      <c r="AB24" s="1252">
        <f>SUM(AB19:AB23)</f>
        <v>45</v>
      </c>
      <c r="AC24" s="1252">
        <f t="shared" ref="AC24" si="9">SUM(AC19:AC23)</f>
        <v>29</v>
      </c>
    </row>
    <row r="25" spans="1:29">
      <c r="A25" s="1202" t="s">
        <v>229</v>
      </c>
      <c r="B25" s="1152" t="s">
        <v>31</v>
      </c>
      <c r="C25" s="525" t="s">
        <v>32</v>
      </c>
      <c r="D25" s="525" t="s">
        <v>33</v>
      </c>
      <c r="E25" s="664" t="s">
        <v>34</v>
      </c>
      <c r="F25" s="663" t="s">
        <v>31</v>
      </c>
      <c r="G25" s="525" t="s">
        <v>32</v>
      </c>
      <c r="H25" s="525" t="s">
        <v>33</v>
      </c>
      <c r="I25" s="664" t="s">
        <v>34</v>
      </c>
      <c r="J25" s="1152" t="str">
        <f>+J$4</f>
        <v>Kv 1</v>
      </c>
      <c r="K25" s="1152" t="str">
        <f t="shared" ref="K25:Y25" si="10">+K$4</f>
        <v>Kv 2</v>
      </c>
      <c r="L25" s="1152" t="str">
        <f t="shared" si="10"/>
        <v>Kv 3</v>
      </c>
      <c r="M25" s="792" t="str">
        <f t="shared" si="10"/>
        <v>Kv. 4</v>
      </c>
      <c r="N25" s="1152" t="str">
        <f>+N$4</f>
        <v>Kv 1</v>
      </c>
      <c r="O25" s="1152" t="str">
        <f t="shared" si="10"/>
        <v>Kv 2</v>
      </c>
      <c r="P25" s="1152" t="str">
        <f t="shared" si="10"/>
        <v>Kv 3</v>
      </c>
      <c r="Q25" s="792" t="str">
        <f t="shared" si="10"/>
        <v>Kv. 4</v>
      </c>
      <c r="R25" s="1152" t="str">
        <f t="shared" si="10"/>
        <v>Kv 1</v>
      </c>
      <c r="S25" s="1152" t="str">
        <f t="shared" si="10"/>
        <v>Kv 2</v>
      </c>
      <c r="T25" s="1152" t="str">
        <f t="shared" si="10"/>
        <v>Kv 3</v>
      </c>
      <c r="U25" s="792" t="str">
        <f t="shared" si="10"/>
        <v>Kv. 4</v>
      </c>
      <c r="V25" s="1152" t="str">
        <f t="shared" si="10"/>
        <v>Kv 1</v>
      </c>
      <c r="W25" s="1152" t="str">
        <f t="shared" si="10"/>
        <v>Kv 2</v>
      </c>
      <c r="X25" s="1152" t="str">
        <f t="shared" si="10"/>
        <v>Kv 3</v>
      </c>
      <c r="Y25" s="792" t="str">
        <f t="shared" si="10"/>
        <v>Kv. 4</v>
      </c>
      <c r="Z25" s="663" t="s">
        <v>31</v>
      </c>
      <c r="AA25" s="1152" t="str">
        <f>+AA$4</f>
        <v>Kv 2</v>
      </c>
      <c r="AB25" s="1152" t="str">
        <f>+AB$4</f>
        <v>Kv 3</v>
      </c>
      <c r="AC25" s="1152" t="str">
        <f>+AC$4</f>
        <v>Kv 4</v>
      </c>
    </row>
    <row r="26" spans="1:29">
      <c r="A26" s="1203" t="s">
        <v>223</v>
      </c>
      <c r="B26" s="361">
        <v>4</v>
      </c>
      <c r="C26" s="361">
        <v>2</v>
      </c>
      <c r="D26" s="361">
        <v>1</v>
      </c>
      <c r="E26" s="666">
        <v>13</v>
      </c>
      <c r="F26" s="665">
        <v>14</v>
      </c>
      <c r="G26" s="361">
        <v>12</v>
      </c>
      <c r="H26" s="361">
        <v>13</v>
      </c>
      <c r="I26" s="666">
        <v>2</v>
      </c>
      <c r="J26" s="361">
        <v>0</v>
      </c>
      <c r="K26" s="361">
        <v>1</v>
      </c>
      <c r="L26" s="361">
        <v>2</v>
      </c>
      <c r="M26" s="666">
        <v>4</v>
      </c>
      <c r="N26" s="361">
        <v>5</v>
      </c>
      <c r="O26" s="361">
        <v>3</v>
      </c>
      <c r="P26" s="1154">
        <v>4</v>
      </c>
      <c r="Q26" s="1157">
        <v>11</v>
      </c>
      <c r="R26" s="361">
        <v>18</v>
      </c>
      <c r="S26" s="361">
        <v>12</v>
      </c>
      <c r="T26" s="1154">
        <v>9</v>
      </c>
      <c r="U26" s="1157">
        <v>1</v>
      </c>
      <c r="V26" s="361">
        <v>0</v>
      </c>
      <c r="W26" s="361">
        <v>0</v>
      </c>
      <c r="X26" s="1154">
        <v>0</v>
      </c>
      <c r="Y26" s="1157">
        <v>1</v>
      </c>
      <c r="Z26" s="665">
        <v>1</v>
      </c>
      <c r="AA26" s="361">
        <v>1</v>
      </c>
      <c r="AB26" s="361">
        <v>0</v>
      </c>
      <c r="AC26" s="361">
        <v>0</v>
      </c>
    </row>
    <row r="27" spans="1:29">
      <c r="A27" s="1203" t="s">
        <v>224</v>
      </c>
      <c r="B27" s="361">
        <v>-12</v>
      </c>
      <c r="C27" s="361">
        <v>-15</v>
      </c>
      <c r="D27" s="361">
        <v>-6</v>
      </c>
      <c r="E27" s="666">
        <v>-4</v>
      </c>
      <c r="F27" s="665">
        <v>1</v>
      </c>
      <c r="G27" s="361">
        <v>4</v>
      </c>
      <c r="H27" s="361">
        <v>-4</v>
      </c>
      <c r="I27" s="666">
        <v>-4</v>
      </c>
      <c r="J27" s="361">
        <v>-4</v>
      </c>
      <c r="K27" s="361">
        <v>-5</v>
      </c>
      <c r="L27" s="361">
        <v>-3</v>
      </c>
      <c r="M27" s="666">
        <v>-1</v>
      </c>
      <c r="N27" s="361">
        <v>1</v>
      </c>
      <c r="O27" s="361">
        <v>2</v>
      </c>
      <c r="P27" s="1154">
        <v>6</v>
      </c>
      <c r="Q27" s="1157">
        <v>9</v>
      </c>
      <c r="R27" s="361">
        <v>16</v>
      </c>
      <c r="S27" s="361">
        <v>13</v>
      </c>
      <c r="T27" s="1154">
        <v>10</v>
      </c>
      <c r="U27" s="1157">
        <v>6</v>
      </c>
      <c r="V27" s="361">
        <v>-2</v>
      </c>
      <c r="W27" s="361">
        <v>-2</v>
      </c>
      <c r="X27" s="1154">
        <v>1</v>
      </c>
      <c r="Y27" s="1157">
        <v>4</v>
      </c>
      <c r="Z27" s="665">
        <v>6</v>
      </c>
      <c r="AA27" s="361">
        <v>4</v>
      </c>
      <c r="AB27" s="361">
        <v>-4</v>
      </c>
      <c r="AC27" s="361">
        <v>-4</v>
      </c>
    </row>
    <row r="28" spans="1:29">
      <c r="A28" s="1203" t="s">
        <v>225</v>
      </c>
      <c r="B28" s="361">
        <v>1</v>
      </c>
      <c r="C28" s="361">
        <v>2</v>
      </c>
      <c r="D28" s="361">
        <v>2</v>
      </c>
      <c r="E28" s="666">
        <v>2</v>
      </c>
      <c r="F28" s="665">
        <v>1</v>
      </c>
      <c r="G28" s="361">
        <v>1</v>
      </c>
      <c r="H28" s="361">
        <v>1</v>
      </c>
      <c r="I28" s="666">
        <v>1</v>
      </c>
      <c r="J28" s="361">
        <v>1</v>
      </c>
      <c r="K28" s="361">
        <v>1</v>
      </c>
      <c r="L28" s="361">
        <v>0</v>
      </c>
      <c r="M28" s="666">
        <v>0</v>
      </c>
      <c r="N28" s="361">
        <v>0</v>
      </c>
      <c r="O28" s="361">
        <v>0</v>
      </c>
      <c r="P28" s="1154">
        <v>1</v>
      </c>
      <c r="Q28" s="1157">
        <v>1</v>
      </c>
      <c r="R28" s="361">
        <v>0</v>
      </c>
      <c r="S28" s="361">
        <v>0</v>
      </c>
      <c r="T28" s="1154">
        <v>0</v>
      </c>
      <c r="U28" s="1157">
        <v>0</v>
      </c>
      <c r="V28" s="361">
        <v>0</v>
      </c>
      <c r="W28" s="361">
        <v>0</v>
      </c>
      <c r="X28" s="1154">
        <v>0</v>
      </c>
      <c r="Y28" s="1157">
        <v>0</v>
      </c>
      <c r="Z28" s="361">
        <v>0</v>
      </c>
      <c r="AA28" s="361">
        <v>0</v>
      </c>
      <c r="AB28" s="361">
        <v>1</v>
      </c>
      <c r="AC28" s="361">
        <v>0</v>
      </c>
    </row>
    <row r="29" spans="1:29">
      <c r="A29" s="1203" t="s">
        <v>226</v>
      </c>
      <c r="B29" s="361">
        <v>32</v>
      </c>
      <c r="C29" s="361">
        <v>35</v>
      </c>
      <c r="D29" s="361">
        <v>22</v>
      </c>
      <c r="E29" s="666">
        <v>24</v>
      </c>
      <c r="F29" s="665">
        <v>9</v>
      </c>
      <c r="G29" s="361">
        <v>0</v>
      </c>
      <c r="H29" s="361">
        <v>0</v>
      </c>
      <c r="I29" s="666">
        <v>-3</v>
      </c>
      <c r="J29" s="361">
        <v>-9</v>
      </c>
      <c r="K29" s="361">
        <v>3</v>
      </c>
      <c r="L29" s="361">
        <v>9</v>
      </c>
      <c r="M29" s="666">
        <v>10</v>
      </c>
      <c r="N29" s="361">
        <v>13</v>
      </c>
      <c r="O29" s="361">
        <v>7</v>
      </c>
      <c r="P29" s="1154">
        <v>6</v>
      </c>
      <c r="Q29" s="1157">
        <v>3</v>
      </c>
      <c r="R29" s="361">
        <v>10</v>
      </c>
      <c r="S29" s="361">
        <v>9</v>
      </c>
      <c r="T29" s="1154">
        <v>9</v>
      </c>
      <c r="U29" s="1157">
        <v>6</v>
      </c>
      <c r="V29" s="361">
        <v>-4</v>
      </c>
      <c r="W29" s="361">
        <v>6</v>
      </c>
      <c r="X29" s="1154">
        <v>6</v>
      </c>
      <c r="Y29" s="1157">
        <v>4</v>
      </c>
      <c r="Z29" s="361">
        <v>16</v>
      </c>
      <c r="AA29" s="361">
        <v>5</v>
      </c>
      <c r="AB29" s="361">
        <v>10</v>
      </c>
      <c r="AC29" s="361">
        <v>7</v>
      </c>
    </row>
    <row r="30" spans="1:29">
      <c r="A30" s="1203" t="s">
        <v>319</v>
      </c>
      <c r="B30" s="361" t="s">
        <v>227</v>
      </c>
      <c r="C30" s="361" t="s">
        <v>227</v>
      </c>
      <c r="D30" s="361" t="s">
        <v>227</v>
      </c>
      <c r="E30" s="666" t="s">
        <v>227</v>
      </c>
      <c r="F30" s="665" t="s">
        <v>227</v>
      </c>
      <c r="G30" s="361" t="s">
        <v>227</v>
      </c>
      <c r="H30" s="361" t="s">
        <v>227</v>
      </c>
      <c r="I30" s="666" t="s">
        <v>227</v>
      </c>
      <c r="J30" s="361" t="s">
        <v>227</v>
      </c>
      <c r="K30" s="361" t="s">
        <v>227</v>
      </c>
      <c r="L30" s="361" t="s">
        <v>227</v>
      </c>
      <c r="M30" s="666" t="s">
        <v>227</v>
      </c>
      <c r="N30" s="361" t="s">
        <v>227</v>
      </c>
      <c r="O30" s="361" t="s">
        <v>227</v>
      </c>
      <c r="P30" s="1154" t="s">
        <v>227</v>
      </c>
      <c r="Q30" s="1157" t="s">
        <v>227</v>
      </c>
      <c r="R30" s="361" t="s">
        <v>227</v>
      </c>
      <c r="S30" s="361" t="s">
        <v>227</v>
      </c>
      <c r="T30" s="1154" t="s">
        <v>227</v>
      </c>
      <c r="U30" s="1157" t="s">
        <v>227</v>
      </c>
      <c r="V30" s="361" t="s">
        <v>227</v>
      </c>
      <c r="W30" s="361" t="s">
        <v>227</v>
      </c>
      <c r="X30" s="1154" t="s">
        <v>227</v>
      </c>
      <c r="Y30" s="1157" t="s">
        <v>227</v>
      </c>
      <c r="Z30" s="361" t="s">
        <v>227</v>
      </c>
      <c r="AA30" s="361" t="s">
        <v>227</v>
      </c>
      <c r="AB30" s="361" t="s">
        <v>227</v>
      </c>
      <c r="AC30" s="361" t="s">
        <v>227</v>
      </c>
    </row>
    <row r="31" spans="1:29">
      <c r="A31" s="1203" t="s">
        <v>228</v>
      </c>
      <c r="B31" s="361">
        <v>25</v>
      </c>
      <c r="C31" s="361">
        <v>24</v>
      </c>
      <c r="D31" s="361">
        <v>19</v>
      </c>
      <c r="E31" s="666">
        <v>35</v>
      </c>
      <c r="F31" s="665">
        <v>25</v>
      </c>
      <c r="G31" s="361">
        <v>17</v>
      </c>
      <c r="H31" s="361">
        <v>10</v>
      </c>
      <c r="I31" s="666">
        <v>-4</v>
      </c>
      <c r="J31" s="361">
        <f t="shared" ref="J31:P31" si="11">SUM(J26:J30)</f>
        <v>-12</v>
      </c>
      <c r="K31" s="361">
        <f t="shared" si="11"/>
        <v>0</v>
      </c>
      <c r="L31" s="361">
        <f t="shared" si="11"/>
        <v>8</v>
      </c>
      <c r="M31" s="666">
        <f t="shared" si="11"/>
        <v>13</v>
      </c>
      <c r="N31" s="361">
        <f t="shared" si="11"/>
        <v>19</v>
      </c>
      <c r="O31" s="361">
        <f t="shared" si="11"/>
        <v>12</v>
      </c>
      <c r="P31" s="361">
        <f t="shared" si="11"/>
        <v>17</v>
      </c>
      <c r="Q31" s="666">
        <f>SUM(Q26:Q30)</f>
        <v>24</v>
      </c>
      <c r="R31" s="361">
        <f t="shared" ref="R31:W31" si="12">SUM(R26:R30)</f>
        <v>44</v>
      </c>
      <c r="S31" s="361">
        <f t="shared" si="12"/>
        <v>34</v>
      </c>
      <c r="T31" s="361">
        <f>SUM(T26:T30)</f>
        <v>28</v>
      </c>
      <c r="U31" s="666">
        <f t="shared" si="12"/>
        <v>13</v>
      </c>
      <c r="V31" s="361">
        <f t="shared" si="12"/>
        <v>-6</v>
      </c>
      <c r="W31" s="361">
        <f t="shared" si="12"/>
        <v>4</v>
      </c>
      <c r="X31" s="361">
        <f>SUM(X26:X30)</f>
        <v>7</v>
      </c>
      <c r="Y31" s="666">
        <f>SUM(Y26:Y30)</f>
        <v>9</v>
      </c>
      <c r="Z31" s="361">
        <f>SUM(Z26:Z30)</f>
        <v>23</v>
      </c>
      <c r="AA31" s="361">
        <f>SUM(AA26:AA30)</f>
        <v>10</v>
      </c>
      <c r="AB31" s="361">
        <f>SUM(AB26:AB30)</f>
        <v>7</v>
      </c>
      <c r="AC31" s="361">
        <f t="shared" ref="AC31" si="13">SUM(AC26:AC30)</f>
        <v>3</v>
      </c>
    </row>
    <row r="32" spans="1:29">
      <c r="A32" s="1202" t="s">
        <v>230</v>
      </c>
      <c r="B32" s="1152" t="s">
        <v>31</v>
      </c>
      <c r="C32" s="525" t="s">
        <v>32</v>
      </c>
      <c r="D32" s="525" t="s">
        <v>33</v>
      </c>
      <c r="E32" s="664" t="s">
        <v>34</v>
      </c>
      <c r="F32" s="663" t="s">
        <v>31</v>
      </c>
      <c r="G32" s="525" t="s">
        <v>32</v>
      </c>
      <c r="H32" s="525" t="s">
        <v>33</v>
      </c>
      <c r="I32" s="664" t="s">
        <v>34</v>
      </c>
      <c r="J32" s="1152" t="str">
        <f>+J$4</f>
        <v>Kv 1</v>
      </c>
      <c r="K32" s="1152" t="str">
        <f t="shared" ref="K32:Y32" si="14">+K$4</f>
        <v>Kv 2</v>
      </c>
      <c r="L32" s="1152" t="str">
        <f t="shared" si="14"/>
        <v>Kv 3</v>
      </c>
      <c r="M32" s="792" t="str">
        <f t="shared" si="14"/>
        <v>Kv. 4</v>
      </c>
      <c r="N32" s="1152" t="str">
        <f>+N$4</f>
        <v>Kv 1</v>
      </c>
      <c r="O32" s="1152" t="str">
        <f t="shared" si="14"/>
        <v>Kv 2</v>
      </c>
      <c r="P32" s="1152" t="str">
        <f t="shared" si="14"/>
        <v>Kv 3</v>
      </c>
      <c r="Q32" s="792" t="str">
        <f t="shared" si="14"/>
        <v>Kv. 4</v>
      </c>
      <c r="R32" s="1152" t="str">
        <f t="shared" si="14"/>
        <v>Kv 1</v>
      </c>
      <c r="S32" s="1152" t="str">
        <f t="shared" si="14"/>
        <v>Kv 2</v>
      </c>
      <c r="T32" s="1152" t="str">
        <f t="shared" si="14"/>
        <v>Kv 3</v>
      </c>
      <c r="U32" s="792" t="str">
        <f t="shared" si="14"/>
        <v>Kv. 4</v>
      </c>
      <c r="V32" s="1152" t="str">
        <f t="shared" si="14"/>
        <v>Kv 1</v>
      </c>
      <c r="W32" s="1152" t="str">
        <f t="shared" si="14"/>
        <v>Kv 2</v>
      </c>
      <c r="X32" s="1152" t="str">
        <f t="shared" si="14"/>
        <v>Kv 3</v>
      </c>
      <c r="Y32" s="792" t="str">
        <f t="shared" si="14"/>
        <v>Kv. 4</v>
      </c>
      <c r="Z32" s="1152" t="s">
        <v>31</v>
      </c>
      <c r="AA32" s="1152" t="str">
        <f>+AA$4</f>
        <v>Kv 2</v>
      </c>
      <c r="AB32" s="1152" t="str">
        <f>+AB$4</f>
        <v>Kv 3</v>
      </c>
      <c r="AC32" s="1152" t="str">
        <f>+AC$4</f>
        <v>Kv 4</v>
      </c>
    </row>
    <row r="33" spans="1:29">
      <c r="A33" s="1203" t="s">
        <v>223</v>
      </c>
      <c r="B33" s="361">
        <v>2</v>
      </c>
      <c r="C33" s="361">
        <v>1</v>
      </c>
      <c r="D33" s="361">
        <v>1</v>
      </c>
      <c r="E33" s="666">
        <v>0</v>
      </c>
      <c r="F33" s="665">
        <v>1</v>
      </c>
      <c r="G33" s="361">
        <v>1</v>
      </c>
      <c r="H33" s="361">
        <v>1</v>
      </c>
      <c r="I33" s="666">
        <v>1</v>
      </c>
      <c r="J33" s="361">
        <v>0</v>
      </c>
      <c r="K33" s="361">
        <v>1</v>
      </c>
      <c r="L33" s="361">
        <v>2</v>
      </c>
      <c r="M33" s="666">
        <v>2</v>
      </c>
      <c r="N33" s="361">
        <v>2</v>
      </c>
      <c r="O33" s="361">
        <v>1</v>
      </c>
      <c r="P33" s="1154">
        <v>1</v>
      </c>
      <c r="Q33" s="1157">
        <v>1</v>
      </c>
      <c r="R33" s="361">
        <v>0</v>
      </c>
      <c r="S33" s="361">
        <v>0</v>
      </c>
      <c r="T33" s="1154">
        <v>0</v>
      </c>
      <c r="U33" s="1157">
        <v>0</v>
      </c>
      <c r="V33" s="361">
        <v>0</v>
      </c>
      <c r="W33" s="361">
        <v>0</v>
      </c>
      <c r="X33" s="1154">
        <v>0</v>
      </c>
      <c r="Y33" s="1157">
        <v>0</v>
      </c>
      <c r="Z33" s="361">
        <v>0</v>
      </c>
      <c r="AA33" s="361">
        <v>0</v>
      </c>
      <c r="AB33" s="361">
        <v>0</v>
      </c>
      <c r="AC33" s="361">
        <v>0</v>
      </c>
    </row>
    <row r="34" spans="1:29">
      <c r="A34" s="1203" t="s">
        <v>224</v>
      </c>
      <c r="B34" s="361">
        <v>-9</v>
      </c>
      <c r="C34" s="361">
        <v>-14</v>
      </c>
      <c r="D34" s="361">
        <v>-6</v>
      </c>
      <c r="E34" s="666">
        <v>-4</v>
      </c>
      <c r="F34" s="665">
        <v>1</v>
      </c>
      <c r="G34" s="361">
        <v>5</v>
      </c>
      <c r="H34" s="361">
        <v>-1</v>
      </c>
      <c r="I34" s="666">
        <v>-2</v>
      </c>
      <c r="J34" s="361">
        <v>-4</v>
      </c>
      <c r="K34" s="361">
        <v>-6</v>
      </c>
      <c r="L34" s="361">
        <v>-6</v>
      </c>
      <c r="M34" s="666">
        <v>-5</v>
      </c>
      <c r="N34" s="361">
        <v>-5</v>
      </c>
      <c r="O34" s="361">
        <v>-3</v>
      </c>
      <c r="P34" s="1154">
        <v>3</v>
      </c>
      <c r="Q34" s="1157">
        <v>7</v>
      </c>
      <c r="R34" s="361">
        <v>12</v>
      </c>
      <c r="S34" s="361">
        <v>11</v>
      </c>
      <c r="T34" s="1154">
        <v>3</v>
      </c>
      <c r="U34" s="1157">
        <v>-2</v>
      </c>
      <c r="V34" s="361">
        <v>-7</v>
      </c>
      <c r="W34" s="361">
        <v>-6</v>
      </c>
      <c r="X34" s="1154">
        <v>-1</v>
      </c>
      <c r="Y34" s="1157">
        <v>6</v>
      </c>
      <c r="Z34" s="361">
        <v>10</v>
      </c>
      <c r="AA34" s="361">
        <v>6</v>
      </c>
      <c r="AB34" s="361">
        <v>-2</v>
      </c>
      <c r="AC34" s="361">
        <v>-5</v>
      </c>
    </row>
    <row r="35" spans="1:29">
      <c r="A35" s="1203" t="s">
        <v>225</v>
      </c>
      <c r="B35" s="361">
        <v>2</v>
      </c>
      <c r="C35" s="361">
        <v>2</v>
      </c>
      <c r="D35" s="361">
        <v>3</v>
      </c>
      <c r="E35" s="666">
        <v>3</v>
      </c>
      <c r="F35" s="665">
        <v>3</v>
      </c>
      <c r="G35" s="361">
        <v>3</v>
      </c>
      <c r="H35" s="361">
        <v>3</v>
      </c>
      <c r="I35" s="666">
        <v>2</v>
      </c>
      <c r="J35" s="361">
        <v>3</v>
      </c>
      <c r="K35" s="361">
        <v>3</v>
      </c>
      <c r="L35" s="361">
        <v>3</v>
      </c>
      <c r="M35" s="666">
        <v>3</v>
      </c>
      <c r="N35" s="361">
        <v>2</v>
      </c>
      <c r="O35" s="361">
        <v>2</v>
      </c>
      <c r="P35" s="1154">
        <v>1</v>
      </c>
      <c r="Q35" s="1157">
        <v>0</v>
      </c>
      <c r="R35" s="361">
        <v>0</v>
      </c>
      <c r="S35" s="361">
        <v>0</v>
      </c>
      <c r="T35" s="1154">
        <v>0</v>
      </c>
      <c r="U35" s="1157">
        <v>0</v>
      </c>
      <c r="V35" s="361">
        <v>0</v>
      </c>
      <c r="W35" s="361">
        <v>0</v>
      </c>
      <c r="X35" s="1154">
        <v>0</v>
      </c>
      <c r="Y35" s="1157">
        <v>0</v>
      </c>
      <c r="Z35" s="361">
        <v>0</v>
      </c>
      <c r="AA35" s="361">
        <v>0</v>
      </c>
      <c r="AB35" s="361">
        <v>0</v>
      </c>
      <c r="AC35" s="361">
        <v>0</v>
      </c>
    </row>
    <row r="36" spans="1:29">
      <c r="A36" s="1203" t="s">
        <v>226</v>
      </c>
      <c r="B36" s="361">
        <v>41</v>
      </c>
      <c r="C36" s="361">
        <v>32</v>
      </c>
      <c r="D36" s="361">
        <v>13</v>
      </c>
      <c r="E36" s="666">
        <v>18</v>
      </c>
      <c r="F36" s="665">
        <v>19</v>
      </c>
      <c r="G36" s="361">
        <v>-2</v>
      </c>
      <c r="H36" s="361">
        <v>-3</v>
      </c>
      <c r="I36" s="666">
        <v>-10</v>
      </c>
      <c r="J36" s="361">
        <v>-25</v>
      </c>
      <c r="K36" s="361">
        <v>-19</v>
      </c>
      <c r="L36" s="361">
        <v>-20</v>
      </c>
      <c r="M36" s="666">
        <v>-20</v>
      </c>
      <c r="N36" s="361">
        <v>-10</v>
      </c>
      <c r="O36" s="361">
        <v>-3</v>
      </c>
      <c r="P36" s="1154">
        <v>1</v>
      </c>
      <c r="Q36" s="1157">
        <v>-3</v>
      </c>
      <c r="R36" s="361">
        <v>-10</v>
      </c>
      <c r="S36" s="361">
        <v>-1</v>
      </c>
      <c r="T36" s="1154">
        <v>-8</v>
      </c>
      <c r="U36" s="1157">
        <v>-7</v>
      </c>
      <c r="V36" s="361">
        <v>-5</v>
      </c>
      <c r="W36" s="361">
        <v>-4</v>
      </c>
      <c r="X36" s="1154">
        <v>10</v>
      </c>
      <c r="Y36" s="1157">
        <v>9</v>
      </c>
      <c r="Z36" s="361">
        <v>28</v>
      </c>
      <c r="AA36" s="361">
        <v>20</v>
      </c>
      <c r="AB36" s="361">
        <v>22</v>
      </c>
      <c r="AC36" s="361">
        <v>16</v>
      </c>
    </row>
    <row r="37" spans="1:29">
      <c r="A37" s="1203" t="s">
        <v>319</v>
      </c>
      <c r="B37" s="361" t="s">
        <v>227</v>
      </c>
      <c r="C37" s="361" t="s">
        <v>227</v>
      </c>
      <c r="D37" s="361" t="s">
        <v>227</v>
      </c>
      <c r="E37" s="666" t="s">
        <v>227</v>
      </c>
      <c r="F37" s="665" t="s">
        <v>227</v>
      </c>
      <c r="G37" s="361" t="s">
        <v>227</v>
      </c>
      <c r="H37" s="361" t="s">
        <v>227</v>
      </c>
      <c r="I37" s="666" t="s">
        <v>227</v>
      </c>
      <c r="J37" s="361" t="s">
        <v>227</v>
      </c>
      <c r="K37" s="361" t="s">
        <v>227</v>
      </c>
      <c r="L37" s="361" t="s">
        <v>227</v>
      </c>
      <c r="M37" s="666" t="s">
        <v>227</v>
      </c>
      <c r="N37" s="361" t="s">
        <v>227</v>
      </c>
      <c r="O37" s="361" t="s">
        <v>227</v>
      </c>
      <c r="P37" s="1154" t="s">
        <v>227</v>
      </c>
      <c r="Q37" s="1157" t="s">
        <v>227</v>
      </c>
      <c r="R37" s="361" t="s">
        <v>227</v>
      </c>
      <c r="S37" s="361" t="s">
        <v>227</v>
      </c>
      <c r="T37" s="1154" t="s">
        <v>227</v>
      </c>
      <c r="U37" s="1157" t="s">
        <v>227</v>
      </c>
      <c r="V37" s="361" t="s">
        <v>227</v>
      </c>
      <c r="W37" s="361" t="s">
        <v>227</v>
      </c>
      <c r="X37" s="1154" t="s">
        <v>227</v>
      </c>
      <c r="Y37" s="1157" t="s">
        <v>227</v>
      </c>
      <c r="Z37" s="361" t="s">
        <v>227</v>
      </c>
      <c r="AA37" s="361" t="s">
        <v>227</v>
      </c>
      <c r="AB37" s="361" t="s">
        <v>227</v>
      </c>
      <c r="AC37" s="361" t="s">
        <v>227</v>
      </c>
    </row>
    <row r="38" spans="1:29">
      <c r="A38" s="1203" t="s">
        <v>228</v>
      </c>
      <c r="B38" s="361">
        <v>36</v>
      </c>
      <c r="C38" s="361">
        <v>21</v>
      </c>
      <c r="D38" s="361">
        <v>11</v>
      </c>
      <c r="E38" s="666">
        <v>17</v>
      </c>
      <c r="F38" s="665">
        <v>24</v>
      </c>
      <c r="G38" s="361">
        <v>7</v>
      </c>
      <c r="H38" s="361">
        <v>0</v>
      </c>
      <c r="I38" s="666">
        <v>-9</v>
      </c>
      <c r="J38" s="361">
        <f t="shared" ref="J38:W38" si="15">SUM(J33:J37)</f>
        <v>-26</v>
      </c>
      <c r="K38" s="361">
        <f t="shared" si="15"/>
        <v>-21</v>
      </c>
      <c r="L38" s="361">
        <f t="shared" si="15"/>
        <v>-21</v>
      </c>
      <c r="M38" s="666">
        <f t="shared" si="15"/>
        <v>-20</v>
      </c>
      <c r="N38" s="361">
        <f t="shared" si="15"/>
        <v>-11</v>
      </c>
      <c r="O38" s="361">
        <f t="shared" si="15"/>
        <v>-3</v>
      </c>
      <c r="P38" s="361">
        <f t="shared" si="15"/>
        <v>6</v>
      </c>
      <c r="Q38" s="666">
        <f t="shared" si="15"/>
        <v>5</v>
      </c>
      <c r="R38" s="361">
        <f t="shared" si="15"/>
        <v>2</v>
      </c>
      <c r="S38" s="361">
        <f t="shared" si="15"/>
        <v>10</v>
      </c>
      <c r="T38" s="361">
        <f t="shared" si="15"/>
        <v>-5</v>
      </c>
      <c r="U38" s="666">
        <f t="shared" si="15"/>
        <v>-9</v>
      </c>
      <c r="V38" s="361">
        <f t="shared" si="15"/>
        <v>-12</v>
      </c>
      <c r="W38" s="361">
        <f t="shared" si="15"/>
        <v>-10</v>
      </c>
      <c r="X38" s="361">
        <f>SUM(X33:X37)</f>
        <v>9</v>
      </c>
      <c r="Y38" s="666">
        <f>SUM(Y33:Y37)</f>
        <v>15</v>
      </c>
      <c r="Z38" s="1252">
        <f>SUM(Z33:Z37)</f>
        <v>38</v>
      </c>
      <c r="AA38" s="1252">
        <f>SUM(AA33:AA37)</f>
        <v>26</v>
      </c>
      <c r="AB38" s="1252">
        <f>SUM(AB33:AB37)</f>
        <v>20</v>
      </c>
      <c r="AC38" s="1252">
        <f t="shared" ref="AC38" si="16">SUM(AC33:AC37)</f>
        <v>11</v>
      </c>
    </row>
    <row r="39" spans="1:29" ht="14.25">
      <c r="A39" s="1202" t="s">
        <v>458</v>
      </c>
      <c r="B39" s="1152" t="s">
        <v>31</v>
      </c>
      <c r="C39" s="525" t="s">
        <v>32</v>
      </c>
      <c r="D39" s="525" t="s">
        <v>33</v>
      </c>
      <c r="E39" s="664" t="s">
        <v>34</v>
      </c>
      <c r="F39" s="663" t="s">
        <v>31</v>
      </c>
      <c r="G39" s="525" t="s">
        <v>32</v>
      </c>
      <c r="H39" s="525" t="s">
        <v>33</v>
      </c>
      <c r="I39" s="664" t="s">
        <v>34</v>
      </c>
      <c r="J39" s="1152" t="str">
        <f>+J$4</f>
        <v>Kv 1</v>
      </c>
      <c r="K39" s="1152" t="str">
        <f t="shared" ref="K39:Y39" si="17">+K$4</f>
        <v>Kv 2</v>
      </c>
      <c r="L39" s="1152" t="str">
        <f t="shared" si="17"/>
        <v>Kv 3</v>
      </c>
      <c r="M39" s="792" t="str">
        <f t="shared" si="17"/>
        <v>Kv. 4</v>
      </c>
      <c r="N39" s="1152" t="str">
        <f>+N$4</f>
        <v>Kv 1</v>
      </c>
      <c r="O39" s="1152" t="str">
        <f t="shared" si="17"/>
        <v>Kv 2</v>
      </c>
      <c r="P39" s="1152" t="str">
        <f t="shared" si="17"/>
        <v>Kv 3</v>
      </c>
      <c r="Q39" s="792" t="str">
        <f t="shared" si="17"/>
        <v>Kv. 4</v>
      </c>
      <c r="R39" s="1152" t="str">
        <f t="shared" si="17"/>
        <v>Kv 1</v>
      </c>
      <c r="S39" s="1152" t="str">
        <f t="shared" si="17"/>
        <v>Kv 2</v>
      </c>
      <c r="T39" s="1152" t="str">
        <f t="shared" si="17"/>
        <v>Kv 3</v>
      </c>
      <c r="U39" s="792" t="str">
        <f t="shared" si="17"/>
        <v>Kv. 4</v>
      </c>
      <c r="V39" s="1152" t="str">
        <f t="shared" si="17"/>
        <v>Kv 1</v>
      </c>
      <c r="W39" s="1152" t="str">
        <f t="shared" si="17"/>
        <v>Kv 2</v>
      </c>
      <c r="X39" s="1152" t="str">
        <f t="shared" si="17"/>
        <v>Kv 3</v>
      </c>
      <c r="Y39" s="792" t="str">
        <f t="shared" si="17"/>
        <v>Kv. 4</v>
      </c>
      <c r="Z39" s="1152" t="s">
        <v>31</v>
      </c>
      <c r="AA39" s="1152" t="str">
        <f>+AA$4</f>
        <v>Kv 2</v>
      </c>
      <c r="AB39" s="1152" t="str">
        <f>+AB$4</f>
        <v>Kv 3</v>
      </c>
      <c r="AC39" s="1152" t="str">
        <f>+AC$4</f>
        <v>Kv 4</v>
      </c>
    </row>
    <row r="40" spans="1:29">
      <c r="A40" s="1203" t="s">
        <v>223</v>
      </c>
      <c r="B40" s="361">
        <v>0</v>
      </c>
      <c r="C40" s="361">
        <v>0</v>
      </c>
      <c r="D40" s="361">
        <v>3</v>
      </c>
      <c r="E40" s="666">
        <v>4</v>
      </c>
      <c r="F40" s="665">
        <v>2</v>
      </c>
      <c r="G40" s="361">
        <v>4</v>
      </c>
      <c r="H40" s="361">
        <v>0</v>
      </c>
      <c r="I40" s="666">
        <v>0</v>
      </c>
      <c r="J40" s="361">
        <v>0</v>
      </c>
      <c r="K40" s="361">
        <v>0</v>
      </c>
      <c r="L40" s="361">
        <v>0</v>
      </c>
      <c r="M40" s="666">
        <v>1</v>
      </c>
      <c r="N40" s="361">
        <v>1</v>
      </c>
      <c r="O40" s="361">
        <v>1</v>
      </c>
      <c r="P40" s="1154">
        <v>1</v>
      </c>
      <c r="Q40" s="1157">
        <v>0</v>
      </c>
      <c r="R40" s="361">
        <v>0</v>
      </c>
      <c r="S40" s="361">
        <v>0</v>
      </c>
      <c r="T40" s="1154">
        <v>1</v>
      </c>
      <c r="U40" s="1157">
        <v>1</v>
      </c>
      <c r="V40" s="361">
        <v>3</v>
      </c>
      <c r="W40" s="361">
        <v>2</v>
      </c>
      <c r="X40" s="1154">
        <v>2</v>
      </c>
      <c r="Y40" s="1157">
        <v>2</v>
      </c>
      <c r="Z40" s="361">
        <v>1</v>
      </c>
      <c r="AA40" s="1252">
        <v>1</v>
      </c>
      <c r="AB40" s="1252">
        <v>1</v>
      </c>
      <c r="AC40" s="1252">
        <v>3</v>
      </c>
    </row>
    <row r="41" spans="1:29">
      <c r="A41" s="1203" t="s">
        <v>224</v>
      </c>
      <c r="B41" s="361">
        <v>-9</v>
      </c>
      <c r="C41" s="361">
        <v>-12</v>
      </c>
      <c r="D41" s="361">
        <v>-4</v>
      </c>
      <c r="E41" s="666">
        <v>-2</v>
      </c>
      <c r="F41" s="665">
        <v>1</v>
      </c>
      <c r="G41" s="361">
        <v>3</v>
      </c>
      <c r="H41" s="361">
        <v>-5</v>
      </c>
      <c r="I41" s="666">
        <v>-4</v>
      </c>
      <c r="J41" s="361">
        <v>-5</v>
      </c>
      <c r="K41" s="361">
        <v>-6</v>
      </c>
      <c r="L41" s="361">
        <v>-4</v>
      </c>
      <c r="M41" s="666">
        <v>-4</v>
      </c>
      <c r="N41" s="361">
        <v>-2</v>
      </c>
      <c r="O41" s="361">
        <v>-1</v>
      </c>
      <c r="P41" s="1154">
        <v>6</v>
      </c>
      <c r="Q41" s="1157">
        <v>8</v>
      </c>
      <c r="R41" s="361">
        <v>13</v>
      </c>
      <c r="S41" s="361">
        <v>11</v>
      </c>
      <c r="T41" s="1154">
        <v>7</v>
      </c>
      <c r="U41" s="1157">
        <v>1</v>
      </c>
      <c r="V41" s="361">
        <v>-4</v>
      </c>
      <c r="W41" s="361">
        <v>-4</v>
      </c>
      <c r="X41" s="1154">
        <v>0</v>
      </c>
      <c r="Y41" s="1157">
        <v>5</v>
      </c>
      <c r="Z41" s="361">
        <v>6</v>
      </c>
      <c r="AA41" s="1252">
        <v>5</v>
      </c>
      <c r="AB41" s="1252">
        <v>-3</v>
      </c>
      <c r="AC41" s="1252">
        <v>-4</v>
      </c>
    </row>
    <row r="42" spans="1:29">
      <c r="A42" s="1203" t="s">
        <v>225</v>
      </c>
      <c r="B42" s="361">
        <v>0</v>
      </c>
      <c r="C42" s="361">
        <v>0</v>
      </c>
      <c r="D42" s="361">
        <v>1</v>
      </c>
      <c r="E42" s="666">
        <v>1</v>
      </c>
      <c r="F42" s="665">
        <v>1</v>
      </c>
      <c r="G42" s="361">
        <v>2</v>
      </c>
      <c r="H42" s="361">
        <v>2</v>
      </c>
      <c r="I42" s="666">
        <v>3</v>
      </c>
      <c r="J42" s="361">
        <v>1</v>
      </c>
      <c r="K42" s="361">
        <v>2</v>
      </c>
      <c r="L42" s="361">
        <v>0</v>
      </c>
      <c r="M42" s="666">
        <v>0</v>
      </c>
      <c r="N42" s="361">
        <v>1</v>
      </c>
      <c r="O42" s="361">
        <v>2</v>
      </c>
      <c r="P42" s="1154">
        <v>1</v>
      </c>
      <c r="Q42" s="1157">
        <v>1</v>
      </c>
      <c r="R42" s="361">
        <v>1</v>
      </c>
      <c r="S42" s="361">
        <v>1</v>
      </c>
      <c r="T42" s="1154">
        <v>1</v>
      </c>
      <c r="U42" s="1157">
        <v>1</v>
      </c>
      <c r="V42" s="361">
        <v>1</v>
      </c>
      <c r="W42" s="361">
        <v>1</v>
      </c>
      <c r="X42" s="1154">
        <v>0</v>
      </c>
      <c r="Y42" s="1157">
        <v>1</v>
      </c>
      <c r="Z42" s="361">
        <v>0</v>
      </c>
      <c r="AA42" s="1252">
        <v>0</v>
      </c>
      <c r="AB42" s="1252">
        <v>1</v>
      </c>
      <c r="AC42" s="1252">
        <v>1</v>
      </c>
    </row>
    <row r="43" spans="1:29">
      <c r="A43" s="1203" t="s">
        <v>226</v>
      </c>
      <c r="B43" s="361">
        <v>20</v>
      </c>
      <c r="C43" s="361">
        <v>17</v>
      </c>
      <c r="D43" s="361">
        <v>-2</v>
      </c>
      <c r="E43" s="666">
        <v>-10</v>
      </c>
      <c r="F43" s="665">
        <v>-5</v>
      </c>
      <c r="G43" s="361">
        <v>-4</v>
      </c>
      <c r="H43" s="361">
        <v>-1</v>
      </c>
      <c r="I43" s="666">
        <v>7</v>
      </c>
      <c r="J43" s="361">
        <v>-5</v>
      </c>
      <c r="K43" s="361">
        <v>0</v>
      </c>
      <c r="L43" s="361">
        <v>3</v>
      </c>
      <c r="M43" s="666">
        <v>1</v>
      </c>
      <c r="N43" s="361">
        <v>3</v>
      </c>
      <c r="O43" s="361">
        <v>-2</v>
      </c>
      <c r="P43" s="1154">
        <v>-3</v>
      </c>
      <c r="Q43" s="1157">
        <v>0</v>
      </c>
      <c r="R43" s="361">
        <v>-6</v>
      </c>
      <c r="S43" s="361">
        <v>-6</v>
      </c>
      <c r="T43" s="1154">
        <v>-4</v>
      </c>
      <c r="U43" s="1157">
        <v>-14</v>
      </c>
      <c r="V43" s="361">
        <v>-8</v>
      </c>
      <c r="W43" s="361">
        <v>-8</v>
      </c>
      <c r="X43" s="1154">
        <v>-1</v>
      </c>
      <c r="Y43" s="1157">
        <v>8</v>
      </c>
      <c r="Z43" s="361">
        <v>10</v>
      </c>
      <c r="AA43" s="1252">
        <v>9</v>
      </c>
      <c r="AB43" s="1252">
        <v>8</v>
      </c>
      <c r="AC43" s="1252">
        <v>4</v>
      </c>
    </row>
    <row r="44" spans="1:29">
      <c r="A44" s="1203" t="s">
        <v>319</v>
      </c>
      <c r="B44" s="361" t="s">
        <v>227</v>
      </c>
      <c r="C44" s="361" t="s">
        <v>227</v>
      </c>
      <c r="D44" s="361" t="s">
        <v>227</v>
      </c>
      <c r="E44" s="666" t="s">
        <v>227</v>
      </c>
      <c r="F44" s="665" t="s">
        <v>227</v>
      </c>
      <c r="G44" s="361" t="s">
        <v>227</v>
      </c>
      <c r="H44" s="361" t="s">
        <v>227</v>
      </c>
      <c r="I44" s="666" t="s">
        <v>227</v>
      </c>
      <c r="J44" s="361" t="s">
        <v>227</v>
      </c>
      <c r="K44" s="361" t="s">
        <v>227</v>
      </c>
      <c r="L44" s="361" t="s">
        <v>227</v>
      </c>
      <c r="M44" s="666" t="s">
        <v>227</v>
      </c>
      <c r="N44" s="361" t="s">
        <v>227</v>
      </c>
      <c r="O44" s="361" t="s">
        <v>227</v>
      </c>
      <c r="P44" s="1154" t="s">
        <v>227</v>
      </c>
      <c r="Q44" s="1157" t="s">
        <v>227</v>
      </c>
      <c r="R44" s="361" t="s">
        <v>227</v>
      </c>
      <c r="S44" s="361" t="s">
        <v>227</v>
      </c>
      <c r="T44" s="1154" t="s">
        <v>227</v>
      </c>
      <c r="U44" s="1157" t="s">
        <v>227</v>
      </c>
      <c r="V44" s="361" t="s">
        <v>227</v>
      </c>
      <c r="W44" s="361" t="s">
        <v>227</v>
      </c>
      <c r="X44" s="1154" t="s">
        <v>227</v>
      </c>
      <c r="Y44" s="1157" t="s">
        <v>227</v>
      </c>
      <c r="Z44" s="361" t="s">
        <v>227</v>
      </c>
      <c r="AA44" s="361" t="s">
        <v>227</v>
      </c>
      <c r="AB44" s="361" t="s">
        <v>227</v>
      </c>
      <c r="AC44" s="361" t="s">
        <v>227</v>
      </c>
    </row>
    <row r="45" spans="1:29">
      <c r="A45" s="1203" t="s">
        <v>228</v>
      </c>
      <c r="B45" s="361">
        <v>11</v>
      </c>
      <c r="C45" s="361">
        <v>5</v>
      </c>
      <c r="D45" s="361">
        <v>-2</v>
      </c>
      <c r="E45" s="666">
        <v>-7</v>
      </c>
      <c r="F45" s="665">
        <v>-1</v>
      </c>
      <c r="G45" s="361">
        <v>5</v>
      </c>
      <c r="H45" s="361">
        <v>-4</v>
      </c>
      <c r="I45" s="666">
        <v>6</v>
      </c>
      <c r="J45" s="361">
        <f t="shared" ref="J45:W45" si="18">SUM(J40:J44)</f>
        <v>-9</v>
      </c>
      <c r="K45" s="361">
        <f t="shared" si="18"/>
        <v>-4</v>
      </c>
      <c r="L45" s="361">
        <f t="shared" si="18"/>
        <v>-1</v>
      </c>
      <c r="M45" s="666">
        <f t="shared" si="18"/>
        <v>-2</v>
      </c>
      <c r="N45" s="361">
        <f t="shared" si="18"/>
        <v>3</v>
      </c>
      <c r="O45" s="361">
        <f t="shared" si="18"/>
        <v>0</v>
      </c>
      <c r="P45" s="361">
        <f t="shared" si="18"/>
        <v>5</v>
      </c>
      <c r="Q45" s="666">
        <f t="shared" si="18"/>
        <v>9</v>
      </c>
      <c r="R45" s="361">
        <f t="shared" si="18"/>
        <v>8</v>
      </c>
      <c r="S45" s="361">
        <f t="shared" si="18"/>
        <v>6</v>
      </c>
      <c r="T45" s="361">
        <f t="shared" si="18"/>
        <v>5</v>
      </c>
      <c r="U45" s="666">
        <f t="shared" si="18"/>
        <v>-11</v>
      </c>
      <c r="V45" s="361">
        <f t="shared" si="18"/>
        <v>-8</v>
      </c>
      <c r="W45" s="361">
        <f t="shared" si="18"/>
        <v>-9</v>
      </c>
      <c r="X45" s="361">
        <f>SUM(X40:X44)</f>
        <v>1</v>
      </c>
      <c r="Y45" s="666">
        <f>SUM(Y40:Y44)</f>
        <v>16</v>
      </c>
      <c r="Z45" s="361">
        <f>SUM(Z40:Z44)</f>
        <v>17</v>
      </c>
      <c r="AA45" s="361">
        <f>SUM(AA40:AA44)</f>
        <v>15</v>
      </c>
      <c r="AB45" s="361">
        <f>SUM(AB40:AB44)</f>
        <v>7</v>
      </c>
      <c r="AC45" s="361">
        <f t="shared" ref="AC45" si="19">SUM(AC40:AC44)</f>
        <v>4</v>
      </c>
    </row>
    <row r="46" spans="1:29">
      <c r="A46" s="1203"/>
      <c r="B46" s="1093"/>
      <c r="C46" s="499"/>
      <c r="D46" s="499"/>
      <c r="E46" s="668"/>
      <c r="F46" s="667"/>
      <c r="G46" s="499"/>
      <c r="H46" s="499"/>
      <c r="I46" s="668"/>
      <c r="J46" s="1093"/>
      <c r="K46" s="1093"/>
      <c r="L46" s="1093"/>
      <c r="M46" s="668"/>
      <c r="N46" s="1093"/>
      <c r="O46" s="1093"/>
      <c r="P46" s="1153"/>
      <c r="Q46" s="1193"/>
      <c r="R46" s="1093"/>
      <c r="S46" s="1093"/>
      <c r="T46" s="1153"/>
      <c r="U46" s="1193"/>
      <c r="V46" s="1093"/>
      <c r="W46" s="1093"/>
      <c r="X46" s="1153"/>
      <c r="Y46" s="1193"/>
      <c r="Z46" s="1093"/>
      <c r="AA46" s="1093"/>
      <c r="AB46" s="1093"/>
      <c r="AC46" s="1093"/>
    </row>
    <row r="47" spans="1:29">
      <c r="A47" s="796" t="str">
        <f>A2</f>
        <v>Försäljningsbryggor</v>
      </c>
      <c r="B47" s="1082"/>
      <c r="C47" s="526"/>
      <c r="D47" s="659"/>
      <c r="E47" s="670"/>
      <c r="F47" s="669"/>
      <c r="G47" s="660"/>
      <c r="H47" s="659"/>
      <c r="I47" s="670"/>
      <c r="J47" s="1082"/>
      <c r="K47" s="1095"/>
      <c r="L47" s="1095"/>
      <c r="M47" s="1250"/>
      <c r="N47" s="1082"/>
      <c r="O47" s="1095"/>
      <c r="P47" s="1155"/>
      <c r="Q47" s="1191"/>
      <c r="R47" s="1082"/>
      <c r="S47" s="1082"/>
      <c r="T47" s="1155"/>
      <c r="U47" s="1191"/>
      <c r="V47" s="1082"/>
      <c r="W47" s="1082"/>
      <c r="X47" s="1155"/>
      <c r="Y47" s="1191"/>
      <c r="Z47" s="1082"/>
      <c r="AA47" s="1082"/>
      <c r="AB47" s="1082"/>
      <c r="AC47" s="1082"/>
    </row>
    <row r="48" spans="1:29">
      <c r="A48" s="796" t="s">
        <v>231</v>
      </c>
      <c r="B48" s="902">
        <v>2011</v>
      </c>
      <c r="C48" s="529"/>
      <c r="D48" s="529"/>
      <c r="E48" s="672"/>
      <c r="F48" s="671">
        <v>2012</v>
      </c>
      <c r="G48" s="662"/>
      <c r="H48" s="529"/>
      <c r="I48" s="672"/>
      <c r="J48" s="902">
        <f>J3</f>
        <v>2013</v>
      </c>
      <c r="K48" s="1096"/>
      <c r="L48" s="1096"/>
      <c r="M48" s="1251"/>
      <c r="N48" s="902">
        <f>N3</f>
        <v>2014</v>
      </c>
      <c r="O48" s="1096"/>
      <c r="P48" s="1156"/>
      <c r="Q48" s="1192"/>
      <c r="R48" s="902">
        <f>R3</f>
        <v>2015</v>
      </c>
      <c r="S48" s="902"/>
      <c r="T48" s="1156"/>
      <c r="U48" s="1192"/>
      <c r="V48" s="902">
        <v>2016</v>
      </c>
      <c r="W48" s="902"/>
      <c r="X48" s="1156"/>
      <c r="Y48" s="1192"/>
      <c r="Z48" s="902">
        <v>2017</v>
      </c>
      <c r="AA48" s="902"/>
      <c r="AB48" s="902"/>
      <c r="AC48" s="902"/>
    </row>
    <row r="49" spans="1:29" ht="14.25">
      <c r="A49" s="1202" t="s">
        <v>455</v>
      </c>
      <c r="B49" s="1152" t="s">
        <v>31</v>
      </c>
      <c r="C49" s="525" t="s">
        <v>32</v>
      </c>
      <c r="D49" s="525" t="s">
        <v>33</v>
      </c>
      <c r="E49" s="664" t="s">
        <v>34</v>
      </c>
      <c r="F49" s="663" t="s">
        <v>31</v>
      </c>
      <c r="G49" s="525" t="s">
        <v>32</v>
      </c>
      <c r="H49" s="525" t="s">
        <v>33</v>
      </c>
      <c r="I49" s="664" t="s">
        <v>34</v>
      </c>
      <c r="J49" s="1152" t="str">
        <f>+J$4</f>
        <v>Kv 1</v>
      </c>
      <c r="K49" s="1152" t="str">
        <f t="shared" ref="K49:Y49" si="20">+K$4</f>
        <v>Kv 2</v>
      </c>
      <c r="L49" s="1152" t="str">
        <f t="shared" si="20"/>
        <v>Kv 3</v>
      </c>
      <c r="M49" s="792" t="str">
        <f t="shared" si="20"/>
        <v>Kv. 4</v>
      </c>
      <c r="N49" s="1152" t="str">
        <f>+N$4</f>
        <v>Kv 1</v>
      </c>
      <c r="O49" s="1152" t="str">
        <f t="shared" si="20"/>
        <v>Kv 2</v>
      </c>
      <c r="P49" s="1152" t="str">
        <f t="shared" si="20"/>
        <v>Kv 3</v>
      </c>
      <c r="Q49" s="792" t="str">
        <f t="shared" si="20"/>
        <v>Kv. 4</v>
      </c>
      <c r="R49" s="1152" t="str">
        <f t="shared" si="20"/>
        <v>Kv 1</v>
      </c>
      <c r="S49" s="1152" t="str">
        <f t="shared" si="20"/>
        <v>Kv 2</v>
      </c>
      <c r="T49" s="1152" t="str">
        <f t="shared" si="20"/>
        <v>Kv 3</v>
      </c>
      <c r="U49" s="792" t="str">
        <f t="shared" si="20"/>
        <v>Kv. 4</v>
      </c>
      <c r="V49" s="1152" t="str">
        <f t="shared" si="20"/>
        <v>Kv 1</v>
      </c>
      <c r="W49" s="1152" t="str">
        <f t="shared" si="20"/>
        <v>Kv 2</v>
      </c>
      <c r="X49" s="1152" t="str">
        <f t="shared" si="20"/>
        <v>Kv 3</v>
      </c>
      <c r="Y49" s="792" t="str">
        <f t="shared" si="20"/>
        <v>Kv. 4</v>
      </c>
      <c r="Z49" s="1152" t="s">
        <v>31</v>
      </c>
      <c r="AA49" s="1152" t="str">
        <f>+AA$4</f>
        <v>Kv 2</v>
      </c>
      <c r="AB49" s="1152" t="str">
        <f>+AB$4</f>
        <v>Kv 3</v>
      </c>
      <c r="AC49" s="1152" t="str">
        <f>+AC$4</f>
        <v>Kv 4</v>
      </c>
    </row>
    <row r="50" spans="1:29">
      <c r="A50" s="1203" t="s">
        <v>223</v>
      </c>
      <c r="B50" s="361">
        <v>2</v>
      </c>
      <c r="C50" s="361">
        <v>1</v>
      </c>
      <c r="D50" s="361">
        <v>2</v>
      </c>
      <c r="E50" s="666">
        <v>3</v>
      </c>
      <c r="F50" s="665">
        <v>3</v>
      </c>
      <c r="G50" s="361">
        <v>3</v>
      </c>
      <c r="H50" s="361">
        <v>3</v>
      </c>
      <c r="I50" s="666">
        <v>1</v>
      </c>
      <c r="J50" s="361">
        <v>1</v>
      </c>
      <c r="K50" s="361">
        <v>1</v>
      </c>
      <c r="L50" s="361">
        <v>1</v>
      </c>
      <c r="M50" s="666">
        <v>1</v>
      </c>
      <c r="N50" s="361">
        <v>10</v>
      </c>
      <c r="O50" s="361">
        <v>10</v>
      </c>
      <c r="P50" s="1154">
        <v>11</v>
      </c>
      <c r="Q50" s="1157">
        <v>14</v>
      </c>
      <c r="R50" s="361">
        <v>3</v>
      </c>
      <c r="S50" s="361">
        <v>2</v>
      </c>
      <c r="T50" s="1154">
        <v>1</v>
      </c>
      <c r="U50" s="1157">
        <v>0</v>
      </c>
      <c r="V50" s="361">
        <v>1</v>
      </c>
      <c r="W50" s="361">
        <v>1</v>
      </c>
      <c r="X50" s="1154">
        <v>3</v>
      </c>
      <c r="Y50" s="1157">
        <v>7</v>
      </c>
      <c r="Z50" s="361">
        <v>7</v>
      </c>
      <c r="AA50" s="361">
        <v>6</v>
      </c>
      <c r="AB50" s="361">
        <v>3</v>
      </c>
      <c r="AC50" s="361">
        <v>1</v>
      </c>
    </row>
    <row r="51" spans="1:29">
      <c r="A51" s="1203" t="s">
        <v>224</v>
      </c>
      <c r="B51" s="361">
        <v>-10</v>
      </c>
      <c r="C51" s="361">
        <v>-14</v>
      </c>
      <c r="D51" s="361">
        <v>-6</v>
      </c>
      <c r="E51" s="666">
        <v>-4</v>
      </c>
      <c r="F51" s="665">
        <v>2</v>
      </c>
      <c r="G51" s="361">
        <v>5</v>
      </c>
      <c r="H51" s="361">
        <v>-2</v>
      </c>
      <c r="I51" s="666">
        <v>-3</v>
      </c>
      <c r="J51" s="361">
        <v>-5</v>
      </c>
      <c r="K51" s="361">
        <v>-6</v>
      </c>
      <c r="L51" s="361">
        <v>-4</v>
      </c>
      <c r="M51" s="666">
        <v>-4</v>
      </c>
      <c r="N51" s="361">
        <v>-2</v>
      </c>
      <c r="O51" s="361">
        <v>0</v>
      </c>
      <c r="P51" s="1154">
        <v>6</v>
      </c>
      <c r="Q51" s="1157">
        <v>8</v>
      </c>
      <c r="R51" s="361">
        <v>15</v>
      </c>
      <c r="S51" s="361">
        <v>13</v>
      </c>
      <c r="T51" s="1154">
        <v>8</v>
      </c>
      <c r="U51" s="1157">
        <v>3</v>
      </c>
      <c r="V51" s="361">
        <v>-4</v>
      </c>
      <c r="W51" s="361">
        <v>-4</v>
      </c>
      <c r="X51" s="1154">
        <v>0</v>
      </c>
      <c r="Y51" s="1157">
        <v>5</v>
      </c>
      <c r="Z51" s="361">
        <v>7</v>
      </c>
      <c r="AA51" s="361">
        <v>5</v>
      </c>
      <c r="AB51" s="361">
        <v>-3</v>
      </c>
      <c r="AC51" s="361">
        <v>-4</v>
      </c>
    </row>
    <row r="52" spans="1:29">
      <c r="A52" s="1203" t="s">
        <v>225</v>
      </c>
      <c r="B52" s="361">
        <v>2</v>
      </c>
      <c r="C52" s="361">
        <v>2</v>
      </c>
      <c r="D52" s="361">
        <v>2</v>
      </c>
      <c r="E52" s="666">
        <v>2</v>
      </c>
      <c r="F52" s="665">
        <v>2</v>
      </c>
      <c r="G52" s="361">
        <v>2</v>
      </c>
      <c r="H52" s="361">
        <v>2</v>
      </c>
      <c r="I52" s="666">
        <v>2</v>
      </c>
      <c r="J52" s="361">
        <v>1</v>
      </c>
      <c r="K52" s="361">
        <v>2</v>
      </c>
      <c r="L52" s="361">
        <v>1</v>
      </c>
      <c r="M52" s="666">
        <v>1</v>
      </c>
      <c r="N52" s="361">
        <v>1</v>
      </c>
      <c r="O52" s="361">
        <v>1</v>
      </c>
      <c r="P52" s="1154">
        <v>1</v>
      </c>
      <c r="Q52" s="1157">
        <v>1</v>
      </c>
      <c r="R52" s="361">
        <v>0</v>
      </c>
      <c r="S52" s="361">
        <v>0</v>
      </c>
      <c r="T52" s="1154">
        <v>1</v>
      </c>
      <c r="U52" s="1157">
        <v>0</v>
      </c>
      <c r="V52" s="361">
        <v>0</v>
      </c>
      <c r="W52" s="361">
        <v>0</v>
      </c>
      <c r="X52" s="1154">
        <v>0</v>
      </c>
      <c r="Y52" s="1157">
        <v>0</v>
      </c>
      <c r="Z52" s="361">
        <v>0</v>
      </c>
      <c r="AA52" s="361">
        <v>0</v>
      </c>
      <c r="AB52" s="361">
        <v>0</v>
      </c>
      <c r="AC52" s="361">
        <v>0</v>
      </c>
    </row>
    <row r="53" spans="1:29">
      <c r="A53" s="1203" t="s">
        <v>226</v>
      </c>
      <c r="B53" s="361">
        <v>25</v>
      </c>
      <c r="C53" s="361">
        <v>25</v>
      </c>
      <c r="D53" s="361">
        <v>19</v>
      </c>
      <c r="E53" s="666">
        <v>14</v>
      </c>
      <c r="F53" s="665">
        <v>15</v>
      </c>
      <c r="G53" s="361">
        <v>7</v>
      </c>
      <c r="H53" s="361">
        <v>4</v>
      </c>
      <c r="I53" s="666">
        <v>2</v>
      </c>
      <c r="J53" s="361">
        <v>-6</v>
      </c>
      <c r="K53" s="361">
        <v>-4</v>
      </c>
      <c r="L53" s="361">
        <v>-5</v>
      </c>
      <c r="M53" s="666">
        <v>-5</v>
      </c>
      <c r="N53" s="361">
        <v>-3</v>
      </c>
      <c r="O53" s="361">
        <v>-4</v>
      </c>
      <c r="P53" s="1154">
        <v>-3</v>
      </c>
      <c r="Q53" s="1157">
        <v>-4</v>
      </c>
      <c r="R53" s="361">
        <v>-2</v>
      </c>
      <c r="S53" s="361">
        <v>-3</v>
      </c>
      <c r="T53" s="1154">
        <v>-1</v>
      </c>
      <c r="U53" s="1157">
        <v>-2</v>
      </c>
      <c r="V53" s="361">
        <v>-3</v>
      </c>
      <c r="W53" s="361">
        <v>0</v>
      </c>
      <c r="X53" s="1154">
        <v>0</v>
      </c>
      <c r="Y53" s="1157">
        <v>2</v>
      </c>
      <c r="Z53" s="361">
        <v>11</v>
      </c>
      <c r="AA53" s="361">
        <v>7</v>
      </c>
      <c r="AB53" s="361">
        <v>10</v>
      </c>
      <c r="AC53" s="361">
        <v>11</v>
      </c>
    </row>
    <row r="54" spans="1:29">
      <c r="A54" s="1203" t="s">
        <v>319</v>
      </c>
      <c r="B54" s="361" t="s">
        <v>227</v>
      </c>
      <c r="C54" s="361" t="s">
        <v>227</v>
      </c>
      <c r="D54" s="361" t="s">
        <v>227</v>
      </c>
      <c r="E54" s="666" t="s">
        <v>227</v>
      </c>
      <c r="F54" s="665" t="s">
        <v>227</v>
      </c>
      <c r="G54" s="361" t="s">
        <v>227</v>
      </c>
      <c r="H54" s="361" t="s">
        <v>227</v>
      </c>
      <c r="I54" s="666" t="s">
        <v>227</v>
      </c>
      <c r="J54" s="361" t="s">
        <v>227</v>
      </c>
      <c r="K54" s="361" t="s">
        <v>227</v>
      </c>
      <c r="L54" s="361" t="s">
        <v>227</v>
      </c>
      <c r="M54" s="666" t="s">
        <v>227</v>
      </c>
      <c r="N54" s="361" t="s">
        <v>227</v>
      </c>
      <c r="O54" s="361" t="s">
        <v>227</v>
      </c>
      <c r="P54" s="1154" t="s">
        <v>227</v>
      </c>
      <c r="Q54" s="1157" t="s">
        <v>227</v>
      </c>
      <c r="R54" s="361" t="s">
        <v>227</v>
      </c>
      <c r="S54" s="361" t="s">
        <v>227</v>
      </c>
      <c r="T54" s="1154" t="s">
        <v>227</v>
      </c>
      <c r="U54" s="1157" t="s">
        <v>227</v>
      </c>
      <c r="V54" s="361" t="s">
        <v>227</v>
      </c>
      <c r="W54" s="361" t="s">
        <v>227</v>
      </c>
      <c r="X54" s="1154" t="s">
        <v>227</v>
      </c>
      <c r="Y54" s="1157" t="s">
        <v>227</v>
      </c>
      <c r="Z54" s="361" t="s">
        <v>227</v>
      </c>
      <c r="AA54" s="361" t="s">
        <v>227</v>
      </c>
      <c r="AB54" s="361" t="s">
        <v>227</v>
      </c>
      <c r="AC54" s="1252" t="s">
        <v>227</v>
      </c>
    </row>
    <row r="55" spans="1:29">
      <c r="A55" s="1203" t="s">
        <v>228</v>
      </c>
      <c r="B55" s="361">
        <v>19</v>
      </c>
      <c r="C55" s="361">
        <v>14</v>
      </c>
      <c r="D55" s="361">
        <v>17</v>
      </c>
      <c r="E55" s="666">
        <v>15</v>
      </c>
      <c r="F55" s="665">
        <v>22</v>
      </c>
      <c r="G55" s="361">
        <v>17</v>
      </c>
      <c r="H55" s="361">
        <v>7</v>
      </c>
      <c r="I55" s="666">
        <v>2</v>
      </c>
      <c r="J55" s="361">
        <f t="shared" ref="J55:W55" si="21">SUM(J50:J54)</f>
        <v>-9</v>
      </c>
      <c r="K55" s="361">
        <f t="shared" si="21"/>
        <v>-7</v>
      </c>
      <c r="L55" s="361">
        <f t="shared" si="21"/>
        <v>-7</v>
      </c>
      <c r="M55" s="666">
        <f t="shared" si="21"/>
        <v>-7</v>
      </c>
      <c r="N55" s="361">
        <f t="shared" si="21"/>
        <v>6</v>
      </c>
      <c r="O55" s="361">
        <f t="shared" si="21"/>
        <v>7</v>
      </c>
      <c r="P55" s="361">
        <f t="shared" si="21"/>
        <v>15</v>
      </c>
      <c r="Q55" s="666">
        <f t="shared" si="21"/>
        <v>19</v>
      </c>
      <c r="R55" s="361">
        <f t="shared" si="21"/>
        <v>16</v>
      </c>
      <c r="S55" s="361">
        <f t="shared" si="21"/>
        <v>12</v>
      </c>
      <c r="T55" s="361">
        <f t="shared" si="21"/>
        <v>9</v>
      </c>
      <c r="U55" s="666">
        <f t="shared" si="21"/>
        <v>1</v>
      </c>
      <c r="V55" s="361">
        <f t="shared" si="21"/>
        <v>-6</v>
      </c>
      <c r="W55" s="361">
        <f t="shared" si="21"/>
        <v>-3</v>
      </c>
      <c r="X55" s="361">
        <f>SUM(X50:X54)</f>
        <v>3</v>
      </c>
      <c r="Y55" s="666">
        <f>SUM(Y50:Y54)</f>
        <v>14</v>
      </c>
      <c r="Z55" s="361">
        <f>SUM(Z50:Z54)</f>
        <v>25</v>
      </c>
      <c r="AA55" s="361">
        <f>SUM(AA50:AA54)</f>
        <v>18</v>
      </c>
      <c r="AB55" s="361">
        <f>SUM(AB50:AB54)</f>
        <v>10</v>
      </c>
      <c r="AC55" s="361">
        <f t="shared" ref="AC55" si="22">SUM(AC50:AC54)</f>
        <v>8</v>
      </c>
    </row>
    <row r="56" spans="1:29" ht="14.25">
      <c r="A56" s="1202" t="s">
        <v>456</v>
      </c>
      <c r="B56" s="1152" t="s">
        <v>31</v>
      </c>
      <c r="C56" s="525" t="s">
        <v>32</v>
      </c>
      <c r="D56" s="525" t="s">
        <v>33</v>
      </c>
      <c r="E56" s="664" t="s">
        <v>34</v>
      </c>
      <c r="F56" s="663" t="s">
        <v>31</v>
      </c>
      <c r="G56" s="525" t="s">
        <v>32</v>
      </c>
      <c r="H56" s="525" t="s">
        <v>33</v>
      </c>
      <c r="I56" s="664" t="s">
        <v>34</v>
      </c>
      <c r="J56" s="1152" t="str">
        <f>+J$4</f>
        <v>Kv 1</v>
      </c>
      <c r="K56" s="1152" t="str">
        <f t="shared" ref="K56:Y56" si="23">+K$4</f>
        <v>Kv 2</v>
      </c>
      <c r="L56" s="1152" t="str">
        <f t="shared" si="23"/>
        <v>Kv 3</v>
      </c>
      <c r="M56" s="792" t="str">
        <f t="shared" si="23"/>
        <v>Kv. 4</v>
      </c>
      <c r="N56" s="1152" t="str">
        <f>+N$4</f>
        <v>Kv 1</v>
      </c>
      <c r="O56" s="1152" t="str">
        <f t="shared" si="23"/>
        <v>Kv 2</v>
      </c>
      <c r="P56" s="1152" t="str">
        <f t="shared" si="23"/>
        <v>Kv 3</v>
      </c>
      <c r="Q56" s="792" t="str">
        <f t="shared" si="23"/>
        <v>Kv. 4</v>
      </c>
      <c r="R56" s="1152" t="str">
        <f t="shared" si="23"/>
        <v>Kv 1</v>
      </c>
      <c r="S56" s="1152" t="str">
        <f t="shared" si="23"/>
        <v>Kv 2</v>
      </c>
      <c r="T56" s="1152" t="str">
        <f t="shared" si="23"/>
        <v>Kv 3</v>
      </c>
      <c r="U56" s="792" t="str">
        <f t="shared" si="23"/>
        <v>Kv. 4</v>
      </c>
      <c r="V56" s="1152" t="str">
        <f t="shared" si="23"/>
        <v>Kv 1</v>
      </c>
      <c r="W56" s="1152" t="str">
        <f t="shared" si="23"/>
        <v>Kv 2</v>
      </c>
      <c r="X56" s="1152" t="str">
        <f t="shared" si="23"/>
        <v>Kv 3</v>
      </c>
      <c r="Y56" s="792" t="str">
        <f t="shared" si="23"/>
        <v>Kv. 4</v>
      </c>
      <c r="Z56" s="1152" t="s">
        <v>31</v>
      </c>
      <c r="AA56" s="1152" t="str">
        <f>+AA$4</f>
        <v>Kv 2</v>
      </c>
      <c r="AB56" s="1152" t="str">
        <f>+AB$4</f>
        <v>Kv 3</v>
      </c>
      <c r="AC56" s="1152" t="str">
        <f t="shared" ref="AC56" si="24">+AC$4</f>
        <v>Kv 4</v>
      </c>
    </row>
    <row r="57" spans="1:29">
      <c r="A57" s="1203" t="s">
        <v>223</v>
      </c>
      <c r="B57" s="361">
        <v>4</v>
      </c>
      <c r="C57" s="361">
        <v>1</v>
      </c>
      <c r="D57" s="361">
        <v>3</v>
      </c>
      <c r="E57" s="666">
        <v>2</v>
      </c>
      <c r="F57" s="665">
        <v>3</v>
      </c>
      <c r="G57" s="361">
        <v>3</v>
      </c>
      <c r="H57" s="361">
        <v>1</v>
      </c>
      <c r="I57" s="666">
        <v>2</v>
      </c>
      <c r="J57" s="361">
        <v>1</v>
      </c>
      <c r="K57" s="361">
        <v>1</v>
      </c>
      <c r="L57" s="361">
        <v>0</v>
      </c>
      <c r="M57" s="666">
        <v>0</v>
      </c>
      <c r="N57" s="1252">
        <v>0</v>
      </c>
      <c r="O57" s="1252">
        <v>1</v>
      </c>
      <c r="P57" s="1338">
        <v>1</v>
      </c>
      <c r="Q57" s="1339">
        <v>1</v>
      </c>
      <c r="R57" s="1252">
        <v>1</v>
      </c>
      <c r="S57" s="1252">
        <v>1</v>
      </c>
      <c r="T57" s="1338">
        <v>0</v>
      </c>
      <c r="U57" s="1339">
        <v>0</v>
      </c>
      <c r="V57" s="1252">
        <v>1</v>
      </c>
      <c r="W57" s="1252">
        <v>3</v>
      </c>
      <c r="X57" s="1338">
        <v>3</v>
      </c>
      <c r="Y57" s="1339">
        <v>4</v>
      </c>
      <c r="Z57" s="361">
        <v>4</v>
      </c>
      <c r="AA57" s="1252">
        <v>2</v>
      </c>
      <c r="AB57" s="1252">
        <v>2</v>
      </c>
      <c r="AC57" s="1252">
        <v>3</v>
      </c>
    </row>
    <row r="58" spans="1:29">
      <c r="A58" s="1203" t="s">
        <v>224</v>
      </c>
      <c r="B58" s="361">
        <v>-9</v>
      </c>
      <c r="C58" s="361">
        <v>-13</v>
      </c>
      <c r="D58" s="361">
        <v>-6</v>
      </c>
      <c r="E58" s="666">
        <v>-4</v>
      </c>
      <c r="F58" s="665">
        <v>2</v>
      </c>
      <c r="G58" s="361">
        <v>5</v>
      </c>
      <c r="H58" s="361">
        <v>-3</v>
      </c>
      <c r="I58" s="666">
        <v>-3</v>
      </c>
      <c r="J58" s="361">
        <v>-5</v>
      </c>
      <c r="K58" s="361">
        <v>-5</v>
      </c>
      <c r="L58" s="361">
        <v>-3</v>
      </c>
      <c r="M58" s="666">
        <v>-3</v>
      </c>
      <c r="N58" s="1252">
        <v>-1</v>
      </c>
      <c r="O58" s="1252">
        <v>0</v>
      </c>
      <c r="P58" s="1338">
        <v>6</v>
      </c>
      <c r="Q58" s="1339">
        <v>8</v>
      </c>
      <c r="R58" s="1252">
        <v>15</v>
      </c>
      <c r="S58" s="1252">
        <v>11</v>
      </c>
      <c r="T58" s="1338">
        <v>9</v>
      </c>
      <c r="U58" s="1339">
        <v>4</v>
      </c>
      <c r="V58" s="1252">
        <v>-3</v>
      </c>
      <c r="W58" s="1252">
        <v>-3</v>
      </c>
      <c r="X58" s="1338">
        <v>0</v>
      </c>
      <c r="Y58" s="1339">
        <v>3</v>
      </c>
      <c r="Z58" s="361">
        <v>5</v>
      </c>
      <c r="AA58" s="1252">
        <v>4</v>
      </c>
      <c r="AB58" s="1252">
        <v>-3</v>
      </c>
      <c r="AC58" s="1252">
        <v>-4</v>
      </c>
    </row>
    <row r="59" spans="1:29">
      <c r="A59" s="1203" t="s">
        <v>225</v>
      </c>
      <c r="B59" s="361">
        <v>1</v>
      </c>
      <c r="C59" s="361">
        <v>1</v>
      </c>
      <c r="D59" s="361">
        <v>1</v>
      </c>
      <c r="E59" s="666">
        <v>1</v>
      </c>
      <c r="F59" s="665">
        <v>1</v>
      </c>
      <c r="G59" s="361">
        <v>1</v>
      </c>
      <c r="H59" s="361">
        <v>1</v>
      </c>
      <c r="I59" s="666">
        <v>1</v>
      </c>
      <c r="J59" s="361">
        <v>1</v>
      </c>
      <c r="K59" s="361">
        <v>1</v>
      </c>
      <c r="L59" s="361">
        <v>1</v>
      </c>
      <c r="M59" s="666">
        <v>1</v>
      </c>
      <c r="N59" s="1252">
        <v>1</v>
      </c>
      <c r="O59" s="1252">
        <v>1</v>
      </c>
      <c r="P59" s="1338">
        <v>1</v>
      </c>
      <c r="Q59" s="1339">
        <v>1</v>
      </c>
      <c r="R59" s="1252">
        <v>1</v>
      </c>
      <c r="S59" s="1252">
        <v>1</v>
      </c>
      <c r="T59" s="1338">
        <v>1</v>
      </c>
      <c r="U59" s="1339">
        <v>1</v>
      </c>
      <c r="V59" s="1252">
        <v>0</v>
      </c>
      <c r="W59" s="1252">
        <v>0</v>
      </c>
      <c r="X59" s="1338">
        <v>0</v>
      </c>
      <c r="Y59" s="1339">
        <v>0</v>
      </c>
      <c r="Z59" s="361">
        <v>0</v>
      </c>
      <c r="AA59" s="1252">
        <v>0</v>
      </c>
      <c r="AB59" s="1252">
        <v>0</v>
      </c>
      <c r="AC59" s="1252">
        <v>0</v>
      </c>
    </row>
    <row r="60" spans="1:29">
      <c r="A60" s="1203" t="s">
        <v>226</v>
      </c>
      <c r="B60" s="361">
        <v>10</v>
      </c>
      <c r="C60" s="361">
        <v>15</v>
      </c>
      <c r="D60" s="361">
        <v>11</v>
      </c>
      <c r="E60" s="666">
        <v>10</v>
      </c>
      <c r="F60" s="665">
        <v>13</v>
      </c>
      <c r="G60" s="361">
        <v>4</v>
      </c>
      <c r="H60" s="361">
        <v>5</v>
      </c>
      <c r="I60" s="666">
        <v>3</v>
      </c>
      <c r="J60" s="361">
        <v>-3</v>
      </c>
      <c r="K60" s="361">
        <v>1</v>
      </c>
      <c r="L60" s="361">
        <v>-1</v>
      </c>
      <c r="M60" s="666">
        <v>2</v>
      </c>
      <c r="N60" s="1252">
        <v>2</v>
      </c>
      <c r="O60" s="1252">
        <v>1</v>
      </c>
      <c r="P60" s="1338">
        <v>2</v>
      </c>
      <c r="Q60" s="1339">
        <v>-3</v>
      </c>
      <c r="R60" s="1252">
        <v>-3</v>
      </c>
      <c r="S60" s="1252">
        <v>-6</v>
      </c>
      <c r="T60" s="1338">
        <v>-2</v>
      </c>
      <c r="U60" s="1339">
        <v>-2</v>
      </c>
      <c r="V60" s="1252">
        <v>-3</v>
      </c>
      <c r="W60" s="1252">
        <v>1</v>
      </c>
      <c r="X60" s="1338">
        <v>-1</v>
      </c>
      <c r="Y60" s="1339">
        <v>-4</v>
      </c>
      <c r="Z60" s="361">
        <v>6</v>
      </c>
      <c r="AA60" s="1252">
        <v>1</v>
      </c>
      <c r="AB60" s="1252">
        <v>2</v>
      </c>
      <c r="AC60" s="1252">
        <v>6</v>
      </c>
    </row>
    <row r="61" spans="1:29">
      <c r="A61" s="1203" t="s">
        <v>319</v>
      </c>
      <c r="B61" s="361" t="s">
        <v>227</v>
      </c>
      <c r="C61" s="361" t="s">
        <v>227</v>
      </c>
      <c r="D61" s="361" t="s">
        <v>227</v>
      </c>
      <c r="E61" s="666" t="s">
        <v>227</v>
      </c>
      <c r="F61" s="665" t="s">
        <v>227</v>
      </c>
      <c r="G61" s="361" t="s">
        <v>227</v>
      </c>
      <c r="H61" s="361" t="s">
        <v>227</v>
      </c>
      <c r="I61" s="666" t="s">
        <v>227</v>
      </c>
      <c r="J61" s="361" t="s">
        <v>227</v>
      </c>
      <c r="K61" s="361" t="s">
        <v>227</v>
      </c>
      <c r="L61" s="361" t="s">
        <v>227</v>
      </c>
      <c r="M61" s="666" t="s">
        <v>227</v>
      </c>
      <c r="N61" s="1252" t="s">
        <v>227</v>
      </c>
      <c r="O61" s="1252" t="s">
        <v>227</v>
      </c>
      <c r="P61" s="1338" t="s">
        <v>227</v>
      </c>
      <c r="Q61" s="1339" t="s">
        <v>227</v>
      </c>
      <c r="R61" s="1252" t="s">
        <v>227</v>
      </c>
      <c r="S61" s="1252" t="s">
        <v>227</v>
      </c>
      <c r="T61" s="1338" t="s">
        <v>227</v>
      </c>
      <c r="U61" s="1339" t="s">
        <v>227</v>
      </c>
      <c r="V61" s="1252" t="s">
        <v>227</v>
      </c>
      <c r="W61" s="1252" t="s">
        <v>227</v>
      </c>
      <c r="X61" s="1338" t="s">
        <v>227</v>
      </c>
      <c r="Y61" s="1339" t="s">
        <v>227</v>
      </c>
      <c r="Z61" s="361" t="s">
        <v>227</v>
      </c>
      <c r="AA61" s="1252" t="s">
        <v>227</v>
      </c>
      <c r="AB61" s="1252" t="s">
        <v>227</v>
      </c>
      <c r="AC61" s="1252" t="s">
        <v>227</v>
      </c>
    </row>
    <row r="62" spans="1:29">
      <c r="A62" s="1203" t="s">
        <v>228</v>
      </c>
      <c r="B62" s="361">
        <v>6</v>
      </c>
      <c r="C62" s="361">
        <v>4</v>
      </c>
      <c r="D62" s="361">
        <v>9</v>
      </c>
      <c r="E62" s="666">
        <v>9</v>
      </c>
      <c r="F62" s="665">
        <v>19</v>
      </c>
      <c r="G62" s="361">
        <v>13</v>
      </c>
      <c r="H62" s="361">
        <v>4</v>
      </c>
      <c r="I62" s="666">
        <v>3</v>
      </c>
      <c r="J62" s="361">
        <f t="shared" ref="J62:W62" si="25">SUM(J57:J61)</f>
        <v>-6</v>
      </c>
      <c r="K62" s="361">
        <f t="shared" si="25"/>
        <v>-2</v>
      </c>
      <c r="L62" s="361">
        <f t="shared" si="25"/>
        <v>-3</v>
      </c>
      <c r="M62" s="666">
        <f t="shared" si="25"/>
        <v>0</v>
      </c>
      <c r="N62" s="1252">
        <f t="shared" si="25"/>
        <v>2</v>
      </c>
      <c r="O62" s="1252">
        <f t="shared" si="25"/>
        <v>3</v>
      </c>
      <c r="P62" s="1252">
        <f t="shared" si="25"/>
        <v>10</v>
      </c>
      <c r="Q62" s="1336">
        <f t="shared" si="25"/>
        <v>7</v>
      </c>
      <c r="R62" s="1252">
        <f t="shared" si="25"/>
        <v>14</v>
      </c>
      <c r="S62" s="1252">
        <f t="shared" si="25"/>
        <v>7</v>
      </c>
      <c r="T62" s="1252">
        <f t="shared" si="25"/>
        <v>8</v>
      </c>
      <c r="U62" s="1336">
        <f t="shared" si="25"/>
        <v>3</v>
      </c>
      <c r="V62" s="1252">
        <f t="shared" si="25"/>
        <v>-5</v>
      </c>
      <c r="W62" s="1252">
        <f t="shared" si="25"/>
        <v>1</v>
      </c>
      <c r="X62" s="1252">
        <f>SUM(X57:X61)</f>
        <v>2</v>
      </c>
      <c r="Y62" s="1336">
        <f>SUM(Y57:Y61)</f>
        <v>3</v>
      </c>
      <c r="Z62" s="1252">
        <f>SUM(Z57:Z61)</f>
        <v>15</v>
      </c>
      <c r="AA62" s="1252">
        <f>SUM(AA57:AA61)</f>
        <v>7</v>
      </c>
      <c r="AB62" s="1252">
        <f>SUM(AB57:AB61)</f>
        <v>1</v>
      </c>
      <c r="AC62" s="1252">
        <f t="shared" ref="AC62" si="26">SUM(AC57:AC61)</f>
        <v>5</v>
      </c>
    </row>
    <row r="63" spans="1:29" ht="14.25">
      <c r="A63" s="1202" t="s">
        <v>457</v>
      </c>
      <c r="B63" s="1152" t="s">
        <v>31</v>
      </c>
      <c r="C63" s="1152" t="s">
        <v>32</v>
      </c>
      <c r="D63" s="1152" t="s">
        <v>33</v>
      </c>
      <c r="E63" s="792" t="s">
        <v>34</v>
      </c>
      <c r="F63" s="663" t="s">
        <v>31</v>
      </c>
      <c r="G63" s="1152" t="s">
        <v>32</v>
      </c>
      <c r="H63" s="1152" t="s">
        <v>33</v>
      </c>
      <c r="I63" s="792" t="s">
        <v>34</v>
      </c>
      <c r="J63" s="1152" t="str">
        <f>+J$4</f>
        <v>Kv 1</v>
      </c>
      <c r="K63" s="1152" t="str">
        <f t="shared" ref="K63:Y63" si="27">+K$4</f>
        <v>Kv 2</v>
      </c>
      <c r="L63" s="1152" t="str">
        <f t="shared" si="27"/>
        <v>Kv 3</v>
      </c>
      <c r="M63" s="792" t="str">
        <f t="shared" si="27"/>
        <v>Kv. 4</v>
      </c>
      <c r="N63" s="1152" t="str">
        <f>+N$4</f>
        <v>Kv 1</v>
      </c>
      <c r="O63" s="1152" t="str">
        <f t="shared" si="27"/>
        <v>Kv 2</v>
      </c>
      <c r="P63" s="1152" t="str">
        <f t="shared" si="27"/>
        <v>Kv 3</v>
      </c>
      <c r="Q63" s="792" t="str">
        <f t="shared" si="27"/>
        <v>Kv. 4</v>
      </c>
      <c r="R63" s="1152" t="str">
        <f t="shared" si="27"/>
        <v>Kv 1</v>
      </c>
      <c r="S63" s="1152" t="str">
        <f t="shared" si="27"/>
        <v>Kv 2</v>
      </c>
      <c r="T63" s="1152" t="str">
        <f t="shared" si="27"/>
        <v>Kv 3</v>
      </c>
      <c r="U63" s="792" t="str">
        <f t="shared" si="27"/>
        <v>Kv. 4</v>
      </c>
      <c r="V63" s="1152" t="str">
        <f t="shared" si="27"/>
        <v>Kv 1</v>
      </c>
      <c r="W63" s="1152" t="str">
        <f t="shared" si="27"/>
        <v>Kv 2</v>
      </c>
      <c r="X63" s="1152" t="str">
        <f t="shared" si="27"/>
        <v>Kv 3</v>
      </c>
      <c r="Y63" s="792" t="str">
        <f t="shared" si="27"/>
        <v>Kv. 4</v>
      </c>
      <c r="Z63" s="1152" t="s">
        <v>31</v>
      </c>
      <c r="AA63" s="1152" t="str">
        <f>+AA$4</f>
        <v>Kv 2</v>
      </c>
      <c r="AB63" s="1152" t="str">
        <f>+AB$4</f>
        <v>Kv 3</v>
      </c>
      <c r="AC63" s="1152" t="str">
        <f t="shared" ref="AC63" si="28">+AC$4</f>
        <v>Kv 4</v>
      </c>
    </row>
    <row r="64" spans="1:29">
      <c r="A64" s="1203" t="s">
        <v>223</v>
      </c>
      <c r="B64" s="361"/>
      <c r="C64" s="361"/>
      <c r="D64" s="361"/>
      <c r="E64" s="666"/>
      <c r="F64" s="665"/>
      <c r="G64" s="361"/>
      <c r="H64" s="361"/>
      <c r="I64" s="666"/>
      <c r="J64" s="361"/>
      <c r="K64" s="361"/>
      <c r="L64" s="361"/>
      <c r="M64" s="666"/>
      <c r="N64" s="1252">
        <v>100</v>
      </c>
      <c r="O64" s="1252">
        <v>100</v>
      </c>
      <c r="P64" s="1338">
        <v>100</v>
      </c>
      <c r="Q64" s="1339">
        <v>100</v>
      </c>
      <c r="R64" s="1252">
        <v>0</v>
      </c>
      <c r="S64" s="1252">
        <v>0</v>
      </c>
      <c r="T64" s="1338">
        <v>0</v>
      </c>
      <c r="U64" s="1339">
        <v>0</v>
      </c>
      <c r="V64" s="1252">
        <v>1</v>
      </c>
      <c r="W64" s="1252">
        <v>1</v>
      </c>
      <c r="X64" s="1338">
        <v>19</v>
      </c>
      <c r="Y64" s="1339">
        <v>56</v>
      </c>
      <c r="Z64" s="361">
        <v>51</v>
      </c>
      <c r="AA64" s="1252">
        <v>45</v>
      </c>
      <c r="AB64" s="1252">
        <v>18</v>
      </c>
      <c r="AC64" s="1252">
        <v>-2</v>
      </c>
    </row>
    <row r="65" spans="1:29">
      <c r="A65" s="1203" t="s">
        <v>224</v>
      </c>
      <c r="B65" s="361"/>
      <c r="C65" s="361"/>
      <c r="D65" s="361"/>
      <c r="E65" s="666"/>
      <c r="F65" s="665"/>
      <c r="G65" s="361"/>
      <c r="H65" s="361"/>
      <c r="I65" s="666"/>
      <c r="J65" s="361"/>
      <c r="K65" s="361"/>
      <c r="L65" s="361"/>
      <c r="M65" s="666"/>
      <c r="N65" s="1252" t="s">
        <v>227</v>
      </c>
      <c r="O65" s="1252" t="s">
        <v>227</v>
      </c>
      <c r="P65" s="1338" t="s">
        <v>227</v>
      </c>
      <c r="Q65" s="1339" t="s">
        <v>227</v>
      </c>
      <c r="R65" s="1252">
        <v>23</v>
      </c>
      <c r="S65" s="1252">
        <v>20</v>
      </c>
      <c r="T65" s="1338">
        <v>17</v>
      </c>
      <c r="U65" s="1339">
        <v>8</v>
      </c>
      <c r="V65" s="1252">
        <v>1</v>
      </c>
      <c r="W65" s="1252">
        <v>-1</v>
      </c>
      <c r="X65" s="1338">
        <v>3</v>
      </c>
      <c r="Y65" s="1339">
        <v>8</v>
      </c>
      <c r="Z65" s="361">
        <v>9</v>
      </c>
      <c r="AA65" s="1252">
        <v>5</v>
      </c>
      <c r="AB65" s="1252">
        <v>-4</v>
      </c>
      <c r="AC65" s="1252">
        <v>-6</v>
      </c>
    </row>
    <row r="66" spans="1:29">
      <c r="A66" s="1203" t="s">
        <v>225</v>
      </c>
      <c r="B66" s="361"/>
      <c r="C66" s="361"/>
      <c r="D66" s="361"/>
      <c r="E66" s="666"/>
      <c r="F66" s="665"/>
      <c r="G66" s="361"/>
      <c r="H66" s="361"/>
      <c r="I66" s="666"/>
      <c r="J66" s="361"/>
      <c r="K66" s="361"/>
      <c r="L66" s="361"/>
      <c r="M66" s="666"/>
      <c r="N66" s="1252" t="s">
        <v>227</v>
      </c>
      <c r="O66" s="1252" t="s">
        <v>227</v>
      </c>
      <c r="P66" s="1338" t="s">
        <v>227</v>
      </c>
      <c r="Q66" s="1339" t="s">
        <v>227</v>
      </c>
      <c r="R66" s="1252">
        <v>0</v>
      </c>
      <c r="S66" s="1252">
        <v>0</v>
      </c>
      <c r="T66" s="1338">
        <v>0</v>
      </c>
      <c r="U66" s="1339">
        <v>0</v>
      </c>
      <c r="V66" s="1252">
        <v>-1</v>
      </c>
      <c r="W66" s="1252">
        <v>-1</v>
      </c>
      <c r="X66" s="1338">
        <v>-1</v>
      </c>
      <c r="Y66" s="1339">
        <v>-1</v>
      </c>
      <c r="Z66" s="361">
        <v>0</v>
      </c>
      <c r="AA66" s="1252">
        <v>1</v>
      </c>
      <c r="AB66" s="1252">
        <v>0</v>
      </c>
      <c r="AC66" s="1252">
        <v>1</v>
      </c>
    </row>
    <row r="67" spans="1:29">
      <c r="A67" s="1203" t="s">
        <v>226</v>
      </c>
      <c r="B67" s="361"/>
      <c r="C67" s="361"/>
      <c r="D67" s="361"/>
      <c r="E67" s="666"/>
      <c r="F67" s="665"/>
      <c r="G67" s="361"/>
      <c r="H67" s="361"/>
      <c r="I67" s="666"/>
      <c r="J67" s="361"/>
      <c r="K67" s="361"/>
      <c r="L67" s="361"/>
      <c r="M67" s="666"/>
      <c r="N67" s="1252" t="s">
        <v>227</v>
      </c>
      <c r="O67" s="1252" t="s">
        <v>227</v>
      </c>
      <c r="P67" s="1338" t="s">
        <v>227</v>
      </c>
      <c r="Q67" s="1339" t="s">
        <v>227</v>
      </c>
      <c r="R67" s="1252">
        <v>7</v>
      </c>
      <c r="S67" s="1252">
        <v>5</v>
      </c>
      <c r="T67" s="1338">
        <v>7</v>
      </c>
      <c r="U67" s="1339">
        <v>-14</v>
      </c>
      <c r="V67" s="1252">
        <v>3</v>
      </c>
      <c r="W67" s="1252">
        <v>17</v>
      </c>
      <c r="X67" s="1338">
        <v>13</v>
      </c>
      <c r="Y67" s="1339">
        <v>33</v>
      </c>
      <c r="Z67" s="361">
        <v>28</v>
      </c>
      <c r="AA67" s="1252">
        <v>11</v>
      </c>
      <c r="AB67" s="1252">
        <v>23</v>
      </c>
      <c r="AC67" s="1252">
        <v>20</v>
      </c>
    </row>
    <row r="68" spans="1:29">
      <c r="A68" s="1203" t="s">
        <v>319</v>
      </c>
      <c r="B68" s="361"/>
      <c r="C68" s="361"/>
      <c r="D68" s="361"/>
      <c r="E68" s="666"/>
      <c r="F68" s="665"/>
      <c r="G68" s="361"/>
      <c r="H68" s="361"/>
      <c r="I68" s="666"/>
      <c r="J68" s="361"/>
      <c r="K68" s="361"/>
      <c r="L68" s="361"/>
      <c r="M68" s="666"/>
      <c r="N68" s="1252" t="s">
        <v>227</v>
      </c>
      <c r="O68" s="1252" t="s">
        <v>227</v>
      </c>
      <c r="P68" s="1338" t="s">
        <v>227</v>
      </c>
      <c r="Q68" s="1339" t="s">
        <v>227</v>
      </c>
      <c r="R68" s="1252" t="s">
        <v>227</v>
      </c>
      <c r="S68" s="1252" t="s">
        <v>227</v>
      </c>
      <c r="T68" s="1338" t="s">
        <v>227</v>
      </c>
      <c r="U68" s="1339" t="s">
        <v>227</v>
      </c>
      <c r="V68" s="1252" t="s">
        <v>227</v>
      </c>
      <c r="W68" s="1252" t="s">
        <v>227</v>
      </c>
      <c r="X68" s="1338" t="s">
        <v>227</v>
      </c>
      <c r="Y68" s="1339" t="s">
        <v>227</v>
      </c>
      <c r="Z68" s="361" t="s">
        <v>227</v>
      </c>
      <c r="AA68" s="1252" t="s">
        <v>227</v>
      </c>
      <c r="AB68" s="1252" t="s">
        <v>227</v>
      </c>
      <c r="AC68" s="1252" t="s">
        <v>227</v>
      </c>
    </row>
    <row r="69" spans="1:29">
      <c r="A69" s="1203" t="s">
        <v>228</v>
      </c>
      <c r="B69" s="361"/>
      <c r="C69" s="361"/>
      <c r="D69" s="361"/>
      <c r="E69" s="666"/>
      <c r="F69" s="665"/>
      <c r="G69" s="361"/>
      <c r="H69" s="361"/>
      <c r="I69" s="666"/>
      <c r="J69" s="361"/>
      <c r="K69" s="361"/>
      <c r="L69" s="361"/>
      <c r="M69" s="666"/>
      <c r="N69" s="1252">
        <f t="shared" ref="N69:W69" si="29">SUM(N64:N68)</f>
        <v>100</v>
      </c>
      <c r="O69" s="1252">
        <f t="shared" si="29"/>
        <v>100</v>
      </c>
      <c r="P69" s="1252">
        <f t="shared" si="29"/>
        <v>100</v>
      </c>
      <c r="Q69" s="1336">
        <f t="shared" si="29"/>
        <v>100</v>
      </c>
      <c r="R69" s="1252">
        <f t="shared" si="29"/>
        <v>30</v>
      </c>
      <c r="S69" s="1252">
        <f t="shared" si="29"/>
        <v>25</v>
      </c>
      <c r="T69" s="1252">
        <f t="shared" si="29"/>
        <v>24</v>
      </c>
      <c r="U69" s="1336">
        <f t="shared" si="29"/>
        <v>-6</v>
      </c>
      <c r="V69" s="1252">
        <f t="shared" si="29"/>
        <v>4</v>
      </c>
      <c r="W69" s="1252">
        <f t="shared" si="29"/>
        <v>16</v>
      </c>
      <c r="X69" s="1252">
        <f>SUM(X64:X68)</f>
        <v>34</v>
      </c>
      <c r="Y69" s="1336">
        <f>SUM(Y64:Y68)</f>
        <v>96</v>
      </c>
      <c r="Z69" s="1252">
        <f>SUM(Z64:Z68)</f>
        <v>88</v>
      </c>
      <c r="AA69" s="1252">
        <f>SUM(AA64:AA68)</f>
        <v>62</v>
      </c>
      <c r="AB69" s="1252">
        <f>SUM(AB64:AB68)</f>
        <v>37</v>
      </c>
      <c r="AC69" s="1252">
        <f t="shared" ref="AC69" si="30">SUM(AC64:AC68)</f>
        <v>13</v>
      </c>
    </row>
    <row r="70" spans="1:29">
      <c r="A70" s="1202" t="s">
        <v>229</v>
      </c>
      <c r="B70" s="1152" t="s">
        <v>31</v>
      </c>
      <c r="C70" s="525" t="s">
        <v>32</v>
      </c>
      <c r="D70" s="525" t="s">
        <v>33</v>
      </c>
      <c r="E70" s="664" t="s">
        <v>34</v>
      </c>
      <c r="F70" s="663" t="s">
        <v>31</v>
      </c>
      <c r="G70" s="525" t="s">
        <v>32</v>
      </c>
      <c r="H70" s="525" t="s">
        <v>33</v>
      </c>
      <c r="I70" s="664" t="s">
        <v>34</v>
      </c>
      <c r="J70" s="1152" t="str">
        <f>+J$4</f>
        <v>Kv 1</v>
      </c>
      <c r="K70" s="1152" t="str">
        <f t="shared" ref="K70:Y70" si="31">+K$4</f>
        <v>Kv 2</v>
      </c>
      <c r="L70" s="1152" t="str">
        <f t="shared" si="31"/>
        <v>Kv 3</v>
      </c>
      <c r="M70" s="792" t="str">
        <f t="shared" si="31"/>
        <v>Kv. 4</v>
      </c>
      <c r="N70" s="1152" t="str">
        <f>+N$4</f>
        <v>Kv 1</v>
      </c>
      <c r="O70" s="1152" t="str">
        <f t="shared" si="31"/>
        <v>Kv 2</v>
      </c>
      <c r="P70" s="1152" t="str">
        <f t="shared" si="31"/>
        <v>Kv 3</v>
      </c>
      <c r="Q70" s="792" t="str">
        <f t="shared" si="31"/>
        <v>Kv. 4</v>
      </c>
      <c r="R70" s="1152" t="str">
        <f t="shared" si="31"/>
        <v>Kv 1</v>
      </c>
      <c r="S70" s="1152" t="str">
        <f t="shared" si="31"/>
        <v>Kv 2</v>
      </c>
      <c r="T70" s="1152" t="str">
        <f t="shared" si="31"/>
        <v>Kv 3</v>
      </c>
      <c r="U70" s="792" t="str">
        <f t="shared" si="31"/>
        <v>Kv. 4</v>
      </c>
      <c r="V70" s="1152" t="str">
        <f t="shared" si="31"/>
        <v>Kv 1</v>
      </c>
      <c r="W70" s="1152" t="str">
        <f t="shared" si="31"/>
        <v>Kv 2</v>
      </c>
      <c r="X70" s="1152" t="str">
        <f t="shared" si="31"/>
        <v>Kv 3</v>
      </c>
      <c r="Y70" s="792" t="str">
        <f t="shared" si="31"/>
        <v>Kv. 4</v>
      </c>
      <c r="Z70" s="1152" t="s">
        <v>31</v>
      </c>
      <c r="AA70" s="1152" t="str">
        <f>+AA$4</f>
        <v>Kv 2</v>
      </c>
      <c r="AB70" s="1152" t="str">
        <f>+AB$4</f>
        <v>Kv 3</v>
      </c>
      <c r="AC70" s="1152" t="str">
        <f>+AC$4</f>
        <v>Kv 4</v>
      </c>
    </row>
    <row r="71" spans="1:29">
      <c r="A71" s="1203" t="s">
        <v>223</v>
      </c>
      <c r="B71" s="361">
        <v>3</v>
      </c>
      <c r="C71" s="361">
        <v>2</v>
      </c>
      <c r="D71" s="361">
        <v>1</v>
      </c>
      <c r="E71" s="666">
        <v>14</v>
      </c>
      <c r="F71" s="665">
        <v>14</v>
      </c>
      <c r="G71" s="361">
        <v>14</v>
      </c>
      <c r="H71" s="361">
        <v>17</v>
      </c>
      <c r="I71" s="666">
        <v>2</v>
      </c>
      <c r="J71" s="361">
        <v>0</v>
      </c>
      <c r="K71" s="361">
        <v>1</v>
      </c>
      <c r="L71" s="361">
        <v>2</v>
      </c>
      <c r="M71" s="666">
        <v>3</v>
      </c>
      <c r="N71" s="361">
        <v>5</v>
      </c>
      <c r="O71" s="361">
        <v>4</v>
      </c>
      <c r="P71" s="1154">
        <v>6</v>
      </c>
      <c r="Q71" s="1157">
        <v>17</v>
      </c>
      <c r="R71" s="361">
        <v>17</v>
      </c>
      <c r="S71" s="361">
        <v>17</v>
      </c>
      <c r="T71" s="1154">
        <v>10</v>
      </c>
      <c r="U71" s="1157">
        <v>1</v>
      </c>
      <c r="V71" s="361">
        <v>0</v>
      </c>
      <c r="W71" s="361">
        <v>0</v>
      </c>
      <c r="X71" s="1154">
        <v>1</v>
      </c>
      <c r="Y71" s="1157">
        <v>1</v>
      </c>
      <c r="Z71" s="361">
        <v>1</v>
      </c>
      <c r="AA71" s="1252">
        <v>0</v>
      </c>
      <c r="AB71" s="1252">
        <v>0</v>
      </c>
      <c r="AC71" s="1252">
        <v>0</v>
      </c>
    </row>
    <row r="72" spans="1:29">
      <c r="A72" s="1203" t="s">
        <v>224</v>
      </c>
      <c r="B72" s="361">
        <v>-11</v>
      </c>
      <c r="C72" s="361">
        <v>-14</v>
      </c>
      <c r="D72" s="361">
        <v>-6</v>
      </c>
      <c r="E72" s="666">
        <v>-4</v>
      </c>
      <c r="F72" s="665">
        <v>2</v>
      </c>
      <c r="G72" s="361">
        <v>5</v>
      </c>
      <c r="H72" s="361">
        <v>-4</v>
      </c>
      <c r="I72" s="666">
        <v>-4</v>
      </c>
      <c r="J72" s="361">
        <v>-5</v>
      </c>
      <c r="K72" s="361">
        <v>-5</v>
      </c>
      <c r="L72" s="361">
        <v>-2</v>
      </c>
      <c r="M72" s="666">
        <v>-2</v>
      </c>
      <c r="N72" s="361">
        <v>1</v>
      </c>
      <c r="O72" s="361">
        <v>2</v>
      </c>
      <c r="P72" s="1154">
        <v>6</v>
      </c>
      <c r="Q72" s="1157">
        <v>8</v>
      </c>
      <c r="R72" s="361">
        <v>14</v>
      </c>
      <c r="S72" s="361">
        <v>13</v>
      </c>
      <c r="T72" s="1154">
        <v>10</v>
      </c>
      <c r="U72" s="1157">
        <v>6</v>
      </c>
      <c r="V72" s="361">
        <v>-2</v>
      </c>
      <c r="W72" s="361">
        <v>-2</v>
      </c>
      <c r="X72" s="1154">
        <v>0</v>
      </c>
      <c r="Y72" s="1157">
        <v>4</v>
      </c>
      <c r="Z72" s="361">
        <v>5</v>
      </c>
      <c r="AA72" s="1252">
        <v>4</v>
      </c>
      <c r="AB72" s="1252">
        <v>-4</v>
      </c>
      <c r="AC72" s="1252">
        <v>-3</v>
      </c>
    </row>
    <row r="73" spans="1:29">
      <c r="A73" s="1203" t="s">
        <v>225</v>
      </c>
      <c r="B73" s="361">
        <v>1</v>
      </c>
      <c r="C73" s="361">
        <v>2</v>
      </c>
      <c r="D73" s="361">
        <v>2</v>
      </c>
      <c r="E73" s="666">
        <v>2</v>
      </c>
      <c r="F73" s="665">
        <v>1</v>
      </c>
      <c r="G73" s="361">
        <v>1</v>
      </c>
      <c r="H73" s="361">
        <v>1</v>
      </c>
      <c r="I73" s="666">
        <v>1</v>
      </c>
      <c r="J73" s="361">
        <v>1</v>
      </c>
      <c r="K73" s="361">
        <v>1</v>
      </c>
      <c r="L73" s="361">
        <v>0</v>
      </c>
      <c r="M73" s="666">
        <v>0</v>
      </c>
      <c r="N73" s="361">
        <v>0</v>
      </c>
      <c r="O73" s="361">
        <v>0</v>
      </c>
      <c r="P73" s="1154">
        <v>1</v>
      </c>
      <c r="Q73" s="1157">
        <v>1</v>
      </c>
      <c r="R73" s="361">
        <v>0</v>
      </c>
      <c r="S73" s="361">
        <v>0</v>
      </c>
      <c r="T73" s="1154">
        <v>0</v>
      </c>
      <c r="U73" s="1157">
        <v>0</v>
      </c>
      <c r="V73" s="361">
        <v>0</v>
      </c>
      <c r="W73" s="361">
        <v>0</v>
      </c>
      <c r="X73" s="1154">
        <v>0</v>
      </c>
      <c r="Y73" s="1157">
        <v>0</v>
      </c>
      <c r="Z73" s="361">
        <v>0</v>
      </c>
      <c r="AA73" s="1252">
        <v>1</v>
      </c>
      <c r="AB73" s="1252">
        <v>0</v>
      </c>
      <c r="AC73" s="1252">
        <v>0</v>
      </c>
    </row>
    <row r="74" spans="1:29">
      <c r="A74" s="1203" t="s">
        <v>226</v>
      </c>
      <c r="B74" s="361">
        <v>26</v>
      </c>
      <c r="C74" s="361">
        <v>27</v>
      </c>
      <c r="D74" s="361">
        <v>19</v>
      </c>
      <c r="E74" s="666">
        <v>17</v>
      </c>
      <c r="F74" s="665">
        <v>23</v>
      </c>
      <c r="G74" s="361">
        <v>14</v>
      </c>
      <c r="H74" s="361">
        <v>12</v>
      </c>
      <c r="I74" s="666">
        <v>-1</v>
      </c>
      <c r="J74" s="361">
        <v>-8</v>
      </c>
      <c r="K74" s="361">
        <v>-4</v>
      </c>
      <c r="L74" s="361">
        <v>5</v>
      </c>
      <c r="M74" s="666">
        <v>11</v>
      </c>
      <c r="N74" s="361">
        <v>9</v>
      </c>
      <c r="O74" s="361">
        <v>12</v>
      </c>
      <c r="P74" s="1154">
        <v>6</v>
      </c>
      <c r="Q74" s="1157">
        <v>3</v>
      </c>
      <c r="R74" s="361">
        <v>4</v>
      </c>
      <c r="S74" s="361">
        <v>10</v>
      </c>
      <c r="T74" s="1154">
        <v>10</v>
      </c>
      <c r="U74" s="1157">
        <v>3</v>
      </c>
      <c r="V74" s="361">
        <v>3</v>
      </c>
      <c r="W74" s="361">
        <v>0</v>
      </c>
      <c r="X74" s="1154">
        <v>4</v>
      </c>
      <c r="Y74" s="1157">
        <v>3</v>
      </c>
      <c r="Z74" s="361">
        <v>12</v>
      </c>
      <c r="AA74" s="1252">
        <v>10</v>
      </c>
      <c r="AB74" s="1252">
        <v>8</v>
      </c>
      <c r="AC74" s="1252">
        <v>4</v>
      </c>
    </row>
    <row r="75" spans="1:29">
      <c r="A75" s="1203" t="s">
        <v>319</v>
      </c>
      <c r="B75" s="361" t="s">
        <v>227</v>
      </c>
      <c r="C75" s="361" t="s">
        <v>227</v>
      </c>
      <c r="D75" s="361" t="s">
        <v>227</v>
      </c>
      <c r="E75" s="666" t="s">
        <v>227</v>
      </c>
      <c r="F75" s="665" t="s">
        <v>227</v>
      </c>
      <c r="G75" s="361" t="s">
        <v>227</v>
      </c>
      <c r="H75" s="361" t="s">
        <v>227</v>
      </c>
      <c r="I75" s="666" t="s">
        <v>227</v>
      </c>
      <c r="J75" s="361" t="s">
        <v>227</v>
      </c>
      <c r="K75" s="361" t="s">
        <v>227</v>
      </c>
      <c r="L75" s="361" t="s">
        <v>227</v>
      </c>
      <c r="M75" s="666" t="s">
        <v>227</v>
      </c>
      <c r="N75" s="361" t="s">
        <v>227</v>
      </c>
      <c r="O75" s="361" t="s">
        <v>227</v>
      </c>
      <c r="P75" s="1154" t="s">
        <v>227</v>
      </c>
      <c r="Q75" s="1157" t="s">
        <v>227</v>
      </c>
      <c r="R75" s="361" t="s">
        <v>227</v>
      </c>
      <c r="S75" s="361" t="s">
        <v>227</v>
      </c>
      <c r="T75" s="1154" t="s">
        <v>227</v>
      </c>
      <c r="U75" s="1157" t="s">
        <v>227</v>
      </c>
      <c r="V75" s="361" t="s">
        <v>227</v>
      </c>
      <c r="W75" s="361" t="s">
        <v>227</v>
      </c>
      <c r="X75" s="1154" t="s">
        <v>227</v>
      </c>
      <c r="Y75" s="1157" t="s">
        <v>227</v>
      </c>
      <c r="Z75" s="361" t="s">
        <v>227</v>
      </c>
      <c r="AA75" s="361" t="s">
        <v>227</v>
      </c>
      <c r="AB75" s="361" t="s">
        <v>227</v>
      </c>
      <c r="AC75" s="361" t="s">
        <v>227</v>
      </c>
    </row>
    <row r="76" spans="1:29">
      <c r="A76" s="1203" t="s">
        <v>228</v>
      </c>
      <c r="B76" s="361">
        <v>19</v>
      </c>
      <c r="C76" s="361">
        <v>17</v>
      </c>
      <c r="D76" s="361">
        <v>16</v>
      </c>
      <c r="E76" s="666">
        <v>29</v>
      </c>
      <c r="F76" s="665">
        <v>40</v>
      </c>
      <c r="G76" s="361">
        <v>34</v>
      </c>
      <c r="H76" s="361">
        <v>26</v>
      </c>
      <c r="I76" s="666">
        <v>-2</v>
      </c>
      <c r="J76" s="361">
        <f t="shared" ref="J76:W76" si="32">SUM(J71:J75)</f>
        <v>-12</v>
      </c>
      <c r="K76" s="361">
        <f t="shared" si="32"/>
        <v>-7</v>
      </c>
      <c r="L76" s="361">
        <f t="shared" si="32"/>
        <v>5</v>
      </c>
      <c r="M76" s="666">
        <f t="shared" si="32"/>
        <v>12</v>
      </c>
      <c r="N76" s="361">
        <f t="shared" si="32"/>
        <v>15</v>
      </c>
      <c r="O76" s="361">
        <f t="shared" si="32"/>
        <v>18</v>
      </c>
      <c r="P76" s="361">
        <f t="shared" si="32"/>
        <v>19</v>
      </c>
      <c r="Q76" s="666">
        <f t="shared" si="32"/>
        <v>29</v>
      </c>
      <c r="R76" s="361">
        <f t="shared" si="32"/>
        <v>35</v>
      </c>
      <c r="S76" s="361">
        <f t="shared" si="32"/>
        <v>40</v>
      </c>
      <c r="T76" s="361">
        <f t="shared" si="32"/>
        <v>30</v>
      </c>
      <c r="U76" s="666">
        <f t="shared" si="32"/>
        <v>10</v>
      </c>
      <c r="V76" s="361">
        <f t="shared" si="32"/>
        <v>1</v>
      </c>
      <c r="W76" s="361">
        <f t="shared" si="32"/>
        <v>-2</v>
      </c>
      <c r="X76" s="361">
        <f>SUM(X71:X75)</f>
        <v>5</v>
      </c>
      <c r="Y76" s="666">
        <f>SUM(Y71:Y75)</f>
        <v>8</v>
      </c>
      <c r="Z76" s="361">
        <f>SUM(Z71:Z75)</f>
        <v>18</v>
      </c>
      <c r="AA76" s="361">
        <f>SUM(AA71:AA75)</f>
        <v>15</v>
      </c>
      <c r="AB76" s="361">
        <f>SUM(AB71:AB75)</f>
        <v>4</v>
      </c>
      <c r="AC76" s="361">
        <f t="shared" ref="AC76" si="33">SUM(AC71:AC75)</f>
        <v>1</v>
      </c>
    </row>
    <row r="77" spans="1:29">
      <c r="A77" s="1202" t="s">
        <v>230</v>
      </c>
      <c r="B77" s="1152" t="s">
        <v>31</v>
      </c>
      <c r="C77" s="525" t="s">
        <v>32</v>
      </c>
      <c r="D77" s="525" t="s">
        <v>33</v>
      </c>
      <c r="E77" s="664" t="s">
        <v>34</v>
      </c>
      <c r="F77" s="663" t="s">
        <v>31</v>
      </c>
      <c r="G77" s="525" t="s">
        <v>32</v>
      </c>
      <c r="H77" s="525" t="s">
        <v>33</v>
      </c>
      <c r="I77" s="664" t="s">
        <v>34</v>
      </c>
      <c r="J77" s="1152" t="str">
        <f>+J$4</f>
        <v>Kv 1</v>
      </c>
      <c r="K77" s="1152" t="str">
        <f t="shared" ref="K77:Y77" si="34">+K$4</f>
        <v>Kv 2</v>
      </c>
      <c r="L77" s="1152" t="str">
        <f t="shared" si="34"/>
        <v>Kv 3</v>
      </c>
      <c r="M77" s="792" t="str">
        <f t="shared" si="34"/>
        <v>Kv. 4</v>
      </c>
      <c r="N77" s="1152" t="str">
        <f>+N$4</f>
        <v>Kv 1</v>
      </c>
      <c r="O77" s="1152" t="str">
        <f t="shared" si="34"/>
        <v>Kv 2</v>
      </c>
      <c r="P77" s="1152" t="str">
        <f t="shared" si="34"/>
        <v>Kv 3</v>
      </c>
      <c r="Q77" s="792" t="str">
        <f t="shared" si="34"/>
        <v>Kv. 4</v>
      </c>
      <c r="R77" s="1152" t="str">
        <f t="shared" si="34"/>
        <v>Kv 1</v>
      </c>
      <c r="S77" s="1152" t="str">
        <f t="shared" si="34"/>
        <v>Kv 2</v>
      </c>
      <c r="T77" s="1152" t="str">
        <f t="shared" si="34"/>
        <v>Kv 3</v>
      </c>
      <c r="U77" s="792" t="str">
        <f t="shared" si="34"/>
        <v>Kv. 4</v>
      </c>
      <c r="V77" s="1152" t="str">
        <f t="shared" si="34"/>
        <v>Kv 1</v>
      </c>
      <c r="W77" s="1152" t="str">
        <f t="shared" si="34"/>
        <v>Kv 2</v>
      </c>
      <c r="X77" s="1152" t="str">
        <f t="shared" si="34"/>
        <v>Kv 3</v>
      </c>
      <c r="Y77" s="792" t="str">
        <f t="shared" si="34"/>
        <v>Kv. 4</v>
      </c>
      <c r="Z77" s="1152" t="s">
        <v>31</v>
      </c>
      <c r="AA77" s="1152" t="str">
        <f>+AA$4</f>
        <v>Kv 2</v>
      </c>
      <c r="AB77" s="1152" t="str">
        <f>+AB$4</f>
        <v>Kv 3</v>
      </c>
      <c r="AC77" s="1152" t="str">
        <f>+AC$4</f>
        <v>Kv 4</v>
      </c>
    </row>
    <row r="78" spans="1:29">
      <c r="A78" s="1203" t="s">
        <v>223</v>
      </c>
      <c r="B78" s="361">
        <v>2</v>
      </c>
      <c r="C78" s="361">
        <v>1</v>
      </c>
      <c r="D78" s="361">
        <v>1</v>
      </c>
      <c r="E78" s="666">
        <v>0</v>
      </c>
      <c r="F78" s="665">
        <v>1</v>
      </c>
      <c r="G78" s="361">
        <v>2</v>
      </c>
      <c r="H78" s="361">
        <v>1</v>
      </c>
      <c r="I78" s="666">
        <v>1</v>
      </c>
      <c r="J78" s="361">
        <v>1</v>
      </c>
      <c r="K78" s="361">
        <v>1</v>
      </c>
      <c r="L78" s="361">
        <v>2</v>
      </c>
      <c r="M78" s="666">
        <v>1</v>
      </c>
      <c r="N78" s="361">
        <v>1</v>
      </c>
      <c r="O78" s="361">
        <v>0</v>
      </c>
      <c r="P78" s="1154">
        <v>1</v>
      </c>
      <c r="Q78" s="1157">
        <v>1</v>
      </c>
      <c r="R78" s="361">
        <v>0</v>
      </c>
      <c r="S78" s="361">
        <v>0</v>
      </c>
      <c r="T78" s="1154">
        <v>0</v>
      </c>
      <c r="U78" s="1157">
        <v>0</v>
      </c>
      <c r="V78" s="361">
        <v>0</v>
      </c>
      <c r="W78" s="361">
        <v>0</v>
      </c>
      <c r="X78" s="1154">
        <v>0</v>
      </c>
      <c r="Y78" s="1157">
        <v>0</v>
      </c>
      <c r="Z78" s="361">
        <v>0</v>
      </c>
      <c r="AA78" s="361">
        <v>0</v>
      </c>
      <c r="AB78" s="361">
        <v>0</v>
      </c>
      <c r="AC78" s="361">
        <v>1</v>
      </c>
    </row>
    <row r="79" spans="1:29">
      <c r="A79" s="1203" t="s">
        <v>224</v>
      </c>
      <c r="B79" s="361">
        <v>-9</v>
      </c>
      <c r="C79" s="361">
        <v>-15</v>
      </c>
      <c r="D79" s="361">
        <v>-8</v>
      </c>
      <c r="E79" s="666">
        <v>-5</v>
      </c>
      <c r="F79" s="665">
        <v>1</v>
      </c>
      <c r="G79" s="361">
        <v>5</v>
      </c>
      <c r="H79" s="361">
        <v>-1</v>
      </c>
      <c r="I79" s="666">
        <v>-2</v>
      </c>
      <c r="J79" s="361">
        <v>-5</v>
      </c>
      <c r="K79" s="361">
        <v>-6</v>
      </c>
      <c r="L79" s="361">
        <v>-6</v>
      </c>
      <c r="M79" s="666">
        <v>-5</v>
      </c>
      <c r="N79" s="361">
        <v>-5</v>
      </c>
      <c r="O79" s="361">
        <v>-2</v>
      </c>
      <c r="P79" s="1154">
        <v>3</v>
      </c>
      <c r="Q79" s="1157">
        <v>7</v>
      </c>
      <c r="R79" s="361">
        <v>13</v>
      </c>
      <c r="S79" s="361">
        <v>11</v>
      </c>
      <c r="T79" s="1154">
        <v>4</v>
      </c>
      <c r="U79" s="1157">
        <v>-1</v>
      </c>
      <c r="V79" s="361">
        <v>-7</v>
      </c>
      <c r="W79" s="361">
        <v>-7</v>
      </c>
      <c r="X79" s="1154">
        <v>0</v>
      </c>
      <c r="Y79" s="1157">
        <v>5</v>
      </c>
      <c r="Z79" s="361">
        <v>9</v>
      </c>
      <c r="AA79" s="361">
        <v>6</v>
      </c>
      <c r="AB79" s="361">
        <v>-2</v>
      </c>
      <c r="AC79" s="361">
        <v>-4</v>
      </c>
    </row>
    <row r="80" spans="1:29">
      <c r="A80" s="1203" t="s">
        <v>225</v>
      </c>
      <c r="B80" s="361">
        <v>2</v>
      </c>
      <c r="C80" s="361">
        <v>2</v>
      </c>
      <c r="D80" s="361">
        <v>3</v>
      </c>
      <c r="E80" s="666">
        <v>3</v>
      </c>
      <c r="F80" s="665">
        <v>3</v>
      </c>
      <c r="G80" s="361">
        <v>3</v>
      </c>
      <c r="H80" s="361">
        <v>3</v>
      </c>
      <c r="I80" s="666">
        <v>2</v>
      </c>
      <c r="J80" s="361">
        <v>2</v>
      </c>
      <c r="K80" s="361">
        <v>3</v>
      </c>
      <c r="L80" s="361">
        <v>3</v>
      </c>
      <c r="M80" s="666">
        <v>3</v>
      </c>
      <c r="N80" s="361">
        <v>2</v>
      </c>
      <c r="O80" s="361">
        <v>1</v>
      </c>
      <c r="P80" s="1154">
        <v>1</v>
      </c>
      <c r="Q80" s="1157">
        <v>0</v>
      </c>
      <c r="R80" s="361">
        <v>0</v>
      </c>
      <c r="S80" s="361">
        <v>0</v>
      </c>
      <c r="T80" s="1154">
        <v>0</v>
      </c>
      <c r="U80" s="1157">
        <v>0</v>
      </c>
      <c r="V80" s="361">
        <v>0</v>
      </c>
      <c r="W80" s="361">
        <v>0</v>
      </c>
      <c r="X80" s="1154">
        <v>0</v>
      </c>
      <c r="Y80" s="1157">
        <v>0</v>
      </c>
      <c r="Z80" s="361">
        <v>0</v>
      </c>
      <c r="AA80" s="361">
        <v>0</v>
      </c>
      <c r="AB80" s="361">
        <v>0</v>
      </c>
      <c r="AC80" s="361">
        <v>0</v>
      </c>
    </row>
    <row r="81" spans="1:29">
      <c r="A81" s="1203" t="s">
        <v>226</v>
      </c>
      <c r="B81" s="361">
        <v>39</v>
      </c>
      <c r="C81" s="361">
        <v>39</v>
      </c>
      <c r="D81" s="361">
        <v>41</v>
      </c>
      <c r="E81" s="666">
        <v>27</v>
      </c>
      <c r="F81" s="665">
        <v>24</v>
      </c>
      <c r="G81" s="361">
        <v>16</v>
      </c>
      <c r="H81" s="361">
        <v>5</v>
      </c>
      <c r="I81" s="666">
        <v>3</v>
      </c>
      <c r="J81" s="361">
        <v>-8</v>
      </c>
      <c r="K81" s="361">
        <v>-9</v>
      </c>
      <c r="L81" s="361">
        <v>-16</v>
      </c>
      <c r="M81" s="666">
        <v>-20</v>
      </c>
      <c r="N81" s="361">
        <v>-15</v>
      </c>
      <c r="O81" s="361">
        <v>-18</v>
      </c>
      <c r="P81" s="1154">
        <v>-11</v>
      </c>
      <c r="Q81" s="1157">
        <v>-9</v>
      </c>
      <c r="R81" s="361">
        <v>-5</v>
      </c>
      <c r="S81" s="361">
        <v>-4</v>
      </c>
      <c r="T81" s="1154">
        <v>-4</v>
      </c>
      <c r="U81" s="1157">
        <v>0</v>
      </c>
      <c r="V81" s="361">
        <v>-8</v>
      </c>
      <c r="W81" s="361">
        <v>-4</v>
      </c>
      <c r="X81" s="1154">
        <v>-4</v>
      </c>
      <c r="Y81" s="1157">
        <v>1</v>
      </c>
      <c r="Z81" s="361">
        <v>11</v>
      </c>
      <c r="AA81" s="361">
        <v>11</v>
      </c>
      <c r="AB81" s="361">
        <v>17</v>
      </c>
      <c r="AC81" s="361">
        <v>18</v>
      </c>
    </row>
    <row r="82" spans="1:29">
      <c r="A82" s="1203" t="s">
        <v>319</v>
      </c>
      <c r="B82" s="361" t="s">
        <v>227</v>
      </c>
      <c r="C82" s="361" t="s">
        <v>227</v>
      </c>
      <c r="D82" s="361" t="s">
        <v>227</v>
      </c>
      <c r="E82" s="666" t="s">
        <v>227</v>
      </c>
      <c r="F82" s="665" t="s">
        <v>227</v>
      </c>
      <c r="G82" s="361" t="s">
        <v>227</v>
      </c>
      <c r="H82" s="361" t="s">
        <v>227</v>
      </c>
      <c r="I82" s="666" t="s">
        <v>227</v>
      </c>
      <c r="J82" s="361" t="s">
        <v>227</v>
      </c>
      <c r="K82" s="361" t="s">
        <v>227</v>
      </c>
      <c r="L82" s="361" t="s">
        <v>227</v>
      </c>
      <c r="M82" s="666" t="s">
        <v>227</v>
      </c>
      <c r="N82" s="361" t="s">
        <v>227</v>
      </c>
      <c r="O82" s="361" t="s">
        <v>227</v>
      </c>
      <c r="P82" s="1154" t="s">
        <v>227</v>
      </c>
      <c r="Q82" s="1157" t="s">
        <v>227</v>
      </c>
      <c r="R82" s="361" t="s">
        <v>227</v>
      </c>
      <c r="S82" s="361" t="s">
        <v>227</v>
      </c>
      <c r="T82" s="1154" t="s">
        <v>227</v>
      </c>
      <c r="U82" s="1157" t="s">
        <v>227</v>
      </c>
      <c r="V82" s="361" t="s">
        <v>227</v>
      </c>
      <c r="W82" s="361" t="s">
        <v>227</v>
      </c>
      <c r="X82" s="1154" t="s">
        <v>227</v>
      </c>
      <c r="Y82" s="1157" t="s">
        <v>227</v>
      </c>
      <c r="Z82" s="361" t="s">
        <v>227</v>
      </c>
      <c r="AA82" s="361" t="s">
        <v>227</v>
      </c>
      <c r="AB82" s="361" t="s">
        <v>227</v>
      </c>
      <c r="AC82" s="361"/>
    </row>
    <row r="83" spans="1:29">
      <c r="A83" s="1203" t="s">
        <v>228</v>
      </c>
      <c r="B83" s="361">
        <v>34</v>
      </c>
      <c r="C83" s="361">
        <v>27</v>
      </c>
      <c r="D83" s="361">
        <v>37</v>
      </c>
      <c r="E83" s="666">
        <v>25</v>
      </c>
      <c r="F83" s="665">
        <v>29</v>
      </c>
      <c r="G83" s="361">
        <v>26</v>
      </c>
      <c r="H83" s="361">
        <v>8</v>
      </c>
      <c r="I83" s="666">
        <v>4</v>
      </c>
      <c r="J83" s="361">
        <f t="shared" ref="J83:W83" si="35">SUM(J78:J82)</f>
        <v>-10</v>
      </c>
      <c r="K83" s="361">
        <f t="shared" si="35"/>
        <v>-11</v>
      </c>
      <c r="L83" s="361">
        <f t="shared" si="35"/>
        <v>-17</v>
      </c>
      <c r="M83" s="666">
        <f t="shared" si="35"/>
        <v>-21</v>
      </c>
      <c r="N83" s="361">
        <f t="shared" si="35"/>
        <v>-17</v>
      </c>
      <c r="O83" s="361">
        <f t="shared" si="35"/>
        <v>-19</v>
      </c>
      <c r="P83" s="361">
        <f t="shared" si="35"/>
        <v>-6</v>
      </c>
      <c r="Q83" s="666">
        <f t="shared" si="35"/>
        <v>-1</v>
      </c>
      <c r="R83" s="361">
        <f t="shared" si="35"/>
        <v>8</v>
      </c>
      <c r="S83" s="361">
        <f t="shared" si="35"/>
        <v>7</v>
      </c>
      <c r="T83" s="361">
        <f t="shared" si="35"/>
        <v>0</v>
      </c>
      <c r="U83" s="666">
        <f t="shared" si="35"/>
        <v>-1</v>
      </c>
      <c r="V83" s="361">
        <f t="shared" si="35"/>
        <v>-15</v>
      </c>
      <c r="W83" s="361">
        <f t="shared" si="35"/>
        <v>-11</v>
      </c>
      <c r="X83" s="361">
        <f>SUM(X78:X82)</f>
        <v>-4</v>
      </c>
      <c r="Y83" s="666">
        <f>SUM(Y78:Y82)</f>
        <v>6</v>
      </c>
      <c r="Z83" s="361">
        <f>SUM(Z78:Z82)</f>
        <v>20</v>
      </c>
      <c r="AA83" s="361">
        <f>SUM(AA78:AA82)</f>
        <v>17</v>
      </c>
      <c r="AB83" s="361">
        <f>SUM(AB78:AB82)</f>
        <v>15</v>
      </c>
      <c r="AC83" s="361">
        <f t="shared" ref="AC83" si="36">SUM(AC78:AC82)</f>
        <v>15</v>
      </c>
    </row>
    <row r="84" spans="1:29" ht="14.25">
      <c r="A84" s="1202" t="s">
        <v>458</v>
      </c>
      <c r="B84" s="1152" t="s">
        <v>31</v>
      </c>
      <c r="C84" s="525" t="s">
        <v>32</v>
      </c>
      <c r="D84" s="525" t="s">
        <v>33</v>
      </c>
      <c r="E84" s="664" t="s">
        <v>34</v>
      </c>
      <c r="F84" s="663" t="s">
        <v>31</v>
      </c>
      <c r="G84" s="525" t="s">
        <v>32</v>
      </c>
      <c r="H84" s="525" t="s">
        <v>33</v>
      </c>
      <c r="I84" s="664" t="s">
        <v>34</v>
      </c>
      <c r="J84" s="1152" t="str">
        <f>+J$4</f>
        <v>Kv 1</v>
      </c>
      <c r="K84" s="1152" t="str">
        <f t="shared" ref="K84:Y84" si="37">+K$4</f>
        <v>Kv 2</v>
      </c>
      <c r="L84" s="1152" t="str">
        <f t="shared" si="37"/>
        <v>Kv 3</v>
      </c>
      <c r="M84" s="792" t="str">
        <f t="shared" si="37"/>
        <v>Kv. 4</v>
      </c>
      <c r="N84" s="1152" t="str">
        <f>+N$4</f>
        <v>Kv 1</v>
      </c>
      <c r="O84" s="1152" t="str">
        <f t="shared" si="37"/>
        <v>Kv 2</v>
      </c>
      <c r="P84" s="1152" t="str">
        <f t="shared" si="37"/>
        <v>Kv 3</v>
      </c>
      <c r="Q84" s="792" t="str">
        <f t="shared" si="37"/>
        <v>Kv. 4</v>
      </c>
      <c r="R84" s="1152" t="str">
        <f t="shared" si="37"/>
        <v>Kv 1</v>
      </c>
      <c r="S84" s="1152" t="str">
        <f t="shared" si="37"/>
        <v>Kv 2</v>
      </c>
      <c r="T84" s="1152" t="str">
        <f t="shared" si="37"/>
        <v>Kv 3</v>
      </c>
      <c r="U84" s="792" t="str">
        <f t="shared" si="37"/>
        <v>Kv. 4</v>
      </c>
      <c r="V84" s="1152" t="str">
        <f t="shared" si="37"/>
        <v>Kv 1</v>
      </c>
      <c r="W84" s="1152" t="str">
        <f t="shared" si="37"/>
        <v>Kv 2</v>
      </c>
      <c r="X84" s="1152" t="str">
        <f t="shared" si="37"/>
        <v>Kv 3</v>
      </c>
      <c r="Y84" s="792" t="str">
        <f t="shared" si="37"/>
        <v>Kv. 4</v>
      </c>
      <c r="Z84" s="1152" t="s">
        <v>31</v>
      </c>
      <c r="AA84" s="1152" t="str">
        <f>+AA$4</f>
        <v>Kv 2</v>
      </c>
      <c r="AB84" s="1152" t="str">
        <f>+AB$4</f>
        <v>Kv 3</v>
      </c>
      <c r="AC84" s="1152" t="str">
        <f>+AC$4</f>
        <v>Kv 4</v>
      </c>
    </row>
    <row r="85" spans="1:29">
      <c r="A85" s="1203" t="s">
        <v>223</v>
      </c>
      <c r="B85" s="361">
        <v>0</v>
      </c>
      <c r="C85" s="361">
        <v>0</v>
      </c>
      <c r="D85" s="361">
        <v>4</v>
      </c>
      <c r="E85" s="666">
        <v>5</v>
      </c>
      <c r="F85" s="665">
        <v>2</v>
      </c>
      <c r="G85" s="361">
        <v>3</v>
      </c>
      <c r="H85" s="361">
        <v>0</v>
      </c>
      <c r="I85" s="666">
        <v>0</v>
      </c>
      <c r="J85" s="361">
        <v>0</v>
      </c>
      <c r="K85" s="361">
        <v>0</v>
      </c>
      <c r="L85" s="361">
        <v>0</v>
      </c>
      <c r="M85" s="666">
        <v>1</v>
      </c>
      <c r="N85" s="361">
        <v>1</v>
      </c>
      <c r="O85" s="361">
        <v>1</v>
      </c>
      <c r="P85" s="1154">
        <v>1</v>
      </c>
      <c r="Q85" s="1157">
        <v>0</v>
      </c>
      <c r="R85" s="361">
        <v>0</v>
      </c>
      <c r="S85" s="361">
        <v>0</v>
      </c>
      <c r="T85" s="1154">
        <v>0</v>
      </c>
      <c r="U85" s="1157">
        <v>0</v>
      </c>
      <c r="V85" s="361">
        <v>2</v>
      </c>
      <c r="W85" s="361">
        <v>2</v>
      </c>
      <c r="X85" s="1154">
        <v>2</v>
      </c>
      <c r="Y85" s="1157">
        <v>3</v>
      </c>
      <c r="Z85" s="361">
        <v>1</v>
      </c>
      <c r="AA85" s="361">
        <v>1</v>
      </c>
      <c r="AB85" s="361">
        <v>1</v>
      </c>
      <c r="AC85" s="361">
        <v>3</v>
      </c>
    </row>
    <row r="86" spans="1:29">
      <c r="A86" s="1203" t="s">
        <v>224</v>
      </c>
      <c r="B86" s="361">
        <v>-10</v>
      </c>
      <c r="C86" s="361">
        <v>-13</v>
      </c>
      <c r="D86" s="361">
        <v>-6</v>
      </c>
      <c r="E86" s="666">
        <v>-3</v>
      </c>
      <c r="F86" s="665">
        <v>1</v>
      </c>
      <c r="G86" s="361">
        <v>3</v>
      </c>
      <c r="H86" s="361">
        <v>-4</v>
      </c>
      <c r="I86" s="666">
        <v>-4</v>
      </c>
      <c r="J86" s="361">
        <v>-5</v>
      </c>
      <c r="K86" s="361">
        <v>-5</v>
      </c>
      <c r="L86" s="361">
        <v>-4</v>
      </c>
      <c r="M86" s="666">
        <v>-4</v>
      </c>
      <c r="N86" s="361">
        <v>-2</v>
      </c>
      <c r="O86" s="361">
        <v>-1</v>
      </c>
      <c r="P86" s="1154">
        <v>5</v>
      </c>
      <c r="Q86" s="1157">
        <v>8</v>
      </c>
      <c r="R86" s="361">
        <v>13</v>
      </c>
      <c r="S86" s="361">
        <v>11</v>
      </c>
      <c r="T86" s="1154">
        <v>7</v>
      </c>
      <c r="U86" s="1157">
        <v>2</v>
      </c>
      <c r="V86" s="361">
        <v>-4</v>
      </c>
      <c r="W86" s="361">
        <v>-4</v>
      </c>
      <c r="X86" s="1154">
        <v>-1</v>
      </c>
      <c r="Y86" s="1157">
        <v>4</v>
      </c>
      <c r="Z86" s="361">
        <v>6</v>
      </c>
      <c r="AA86" s="361">
        <v>5</v>
      </c>
      <c r="AB86" s="361">
        <v>-3</v>
      </c>
      <c r="AC86" s="361">
        <v>-4</v>
      </c>
    </row>
    <row r="87" spans="1:29">
      <c r="A87" s="1203" t="s">
        <v>225</v>
      </c>
      <c r="B87" s="361">
        <v>0</v>
      </c>
      <c r="C87" s="361">
        <v>0</v>
      </c>
      <c r="D87" s="361">
        <v>1</v>
      </c>
      <c r="E87" s="666">
        <v>1</v>
      </c>
      <c r="F87" s="665">
        <v>1</v>
      </c>
      <c r="G87" s="361">
        <v>2</v>
      </c>
      <c r="H87" s="361">
        <v>2</v>
      </c>
      <c r="I87" s="666">
        <v>3</v>
      </c>
      <c r="J87" s="361">
        <v>1</v>
      </c>
      <c r="K87" s="361">
        <v>1</v>
      </c>
      <c r="L87" s="361">
        <v>1</v>
      </c>
      <c r="M87" s="666">
        <v>0</v>
      </c>
      <c r="N87" s="361">
        <v>1</v>
      </c>
      <c r="O87" s="361">
        <v>2</v>
      </c>
      <c r="P87" s="1154">
        <v>1</v>
      </c>
      <c r="Q87" s="1157">
        <v>1</v>
      </c>
      <c r="R87" s="361">
        <v>1</v>
      </c>
      <c r="S87" s="361">
        <v>1</v>
      </c>
      <c r="T87" s="1154">
        <v>1</v>
      </c>
      <c r="U87" s="1157">
        <v>1</v>
      </c>
      <c r="V87" s="361">
        <v>1</v>
      </c>
      <c r="W87" s="361">
        <v>1</v>
      </c>
      <c r="X87" s="1154">
        <v>1</v>
      </c>
      <c r="Y87" s="1157">
        <v>1</v>
      </c>
      <c r="Z87" s="361">
        <v>0</v>
      </c>
      <c r="AA87" s="361">
        <v>1</v>
      </c>
      <c r="AB87" s="361">
        <v>1</v>
      </c>
      <c r="AC87" s="361">
        <v>1</v>
      </c>
    </row>
    <row r="88" spans="1:29">
      <c r="A88" s="1203" t="s">
        <v>226</v>
      </c>
      <c r="B88" s="361">
        <v>38</v>
      </c>
      <c r="C88" s="361">
        <v>28</v>
      </c>
      <c r="D88" s="361">
        <v>9</v>
      </c>
      <c r="E88" s="666">
        <v>-2</v>
      </c>
      <c r="F88" s="665">
        <v>1</v>
      </c>
      <c r="G88" s="361">
        <v>-5</v>
      </c>
      <c r="H88" s="361">
        <v>-5</v>
      </c>
      <c r="I88" s="666">
        <v>-1</v>
      </c>
      <c r="J88" s="361">
        <v>-10</v>
      </c>
      <c r="K88" s="361">
        <v>-4</v>
      </c>
      <c r="L88" s="361">
        <v>4</v>
      </c>
      <c r="M88" s="666">
        <v>6</v>
      </c>
      <c r="N88" s="361">
        <v>6</v>
      </c>
      <c r="O88" s="361">
        <v>4</v>
      </c>
      <c r="P88" s="1154">
        <v>-1</v>
      </c>
      <c r="Q88" s="1157">
        <v>-4</v>
      </c>
      <c r="R88" s="361">
        <v>-4</v>
      </c>
      <c r="S88" s="361">
        <v>-7</v>
      </c>
      <c r="T88" s="1154">
        <v>-4</v>
      </c>
      <c r="U88" s="1157">
        <v>-7</v>
      </c>
      <c r="V88" s="361">
        <v>-7</v>
      </c>
      <c r="W88" s="361">
        <v>-7</v>
      </c>
      <c r="X88" s="1154">
        <v>-7</v>
      </c>
      <c r="Y88" s="1157">
        <v>-2</v>
      </c>
      <c r="Z88" s="361">
        <v>10</v>
      </c>
      <c r="AA88" s="361">
        <v>8</v>
      </c>
      <c r="AB88" s="361">
        <v>10</v>
      </c>
      <c r="AC88" s="361">
        <v>9</v>
      </c>
    </row>
    <row r="89" spans="1:29">
      <c r="A89" s="1203" t="s">
        <v>319</v>
      </c>
      <c r="B89" s="361" t="s">
        <v>227</v>
      </c>
      <c r="C89" s="361" t="s">
        <v>227</v>
      </c>
      <c r="D89" s="361" t="s">
        <v>227</v>
      </c>
      <c r="E89" s="666" t="s">
        <v>227</v>
      </c>
      <c r="F89" s="665" t="s">
        <v>227</v>
      </c>
      <c r="G89" s="361" t="s">
        <v>227</v>
      </c>
      <c r="H89" s="361" t="s">
        <v>227</v>
      </c>
      <c r="I89" s="666" t="s">
        <v>227</v>
      </c>
      <c r="J89" s="361" t="s">
        <v>227</v>
      </c>
      <c r="K89" s="361" t="s">
        <v>227</v>
      </c>
      <c r="L89" s="361" t="s">
        <v>227</v>
      </c>
      <c r="M89" s="666" t="s">
        <v>227</v>
      </c>
      <c r="N89" s="361" t="s">
        <v>227</v>
      </c>
      <c r="O89" s="361" t="s">
        <v>227</v>
      </c>
      <c r="P89" s="1154" t="s">
        <v>227</v>
      </c>
      <c r="Q89" s="1157" t="s">
        <v>227</v>
      </c>
      <c r="R89" s="361" t="s">
        <v>227</v>
      </c>
      <c r="S89" s="361" t="s">
        <v>227</v>
      </c>
      <c r="T89" s="1154" t="s">
        <v>227</v>
      </c>
      <c r="U89" s="1157" t="s">
        <v>227</v>
      </c>
      <c r="V89" s="361" t="s">
        <v>227</v>
      </c>
      <c r="W89" s="361" t="s">
        <v>227</v>
      </c>
      <c r="X89" s="1154" t="s">
        <v>227</v>
      </c>
      <c r="Y89" s="1157"/>
      <c r="Z89" s="361" t="s">
        <v>227</v>
      </c>
      <c r="AA89" s="361" t="s">
        <v>227</v>
      </c>
      <c r="AB89" s="361" t="s">
        <v>227</v>
      </c>
      <c r="AC89" s="361" t="s">
        <v>227</v>
      </c>
    </row>
    <row r="90" spans="1:29">
      <c r="A90" s="1204" t="s">
        <v>228</v>
      </c>
      <c r="B90" s="362">
        <v>28</v>
      </c>
      <c r="C90" s="362">
        <v>15</v>
      </c>
      <c r="D90" s="362">
        <v>8</v>
      </c>
      <c r="E90" s="674">
        <v>1</v>
      </c>
      <c r="F90" s="673">
        <v>5</v>
      </c>
      <c r="G90" s="362">
        <v>3</v>
      </c>
      <c r="H90" s="362">
        <v>-7</v>
      </c>
      <c r="I90" s="674">
        <v>-2</v>
      </c>
      <c r="J90" s="362">
        <f t="shared" ref="J90:W90" si="38">SUM(J85:J89)</f>
        <v>-14</v>
      </c>
      <c r="K90" s="362">
        <f t="shared" si="38"/>
        <v>-8</v>
      </c>
      <c r="L90" s="362">
        <f t="shared" si="38"/>
        <v>1</v>
      </c>
      <c r="M90" s="674">
        <f t="shared" si="38"/>
        <v>3</v>
      </c>
      <c r="N90" s="362">
        <f t="shared" si="38"/>
        <v>6</v>
      </c>
      <c r="O90" s="362">
        <f t="shared" si="38"/>
        <v>6</v>
      </c>
      <c r="P90" s="362">
        <f t="shared" si="38"/>
        <v>6</v>
      </c>
      <c r="Q90" s="674">
        <f t="shared" si="38"/>
        <v>5</v>
      </c>
      <c r="R90" s="362">
        <f t="shared" si="38"/>
        <v>10</v>
      </c>
      <c r="S90" s="362">
        <f t="shared" si="38"/>
        <v>5</v>
      </c>
      <c r="T90" s="362">
        <f t="shared" si="38"/>
        <v>4</v>
      </c>
      <c r="U90" s="674">
        <f t="shared" si="38"/>
        <v>-4</v>
      </c>
      <c r="V90" s="362">
        <f t="shared" si="38"/>
        <v>-8</v>
      </c>
      <c r="W90" s="362">
        <f t="shared" si="38"/>
        <v>-8</v>
      </c>
      <c r="X90" s="362">
        <f>SUM(X85:X89)</f>
        <v>-5</v>
      </c>
      <c r="Y90" s="674">
        <f>SUM(Y85:Y89)</f>
        <v>6</v>
      </c>
      <c r="Z90" s="362">
        <f>SUM(Z85:Z89)</f>
        <v>17</v>
      </c>
      <c r="AA90" s="362">
        <f>SUM(AA85:AA89)</f>
        <v>15</v>
      </c>
      <c r="AB90" s="362">
        <f>SUM(AB85:AB89)</f>
        <v>9</v>
      </c>
      <c r="AC90" s="362">
        <f t="shared" ref="AC90" si="39">SUM(AC85:AC89)</f>
        <v>9</v>
      </c>
    </row>
    <row r="91" spans="1:29">
      <c r="D91" s="676"/>
      <c r="H91" s="676"/>
      <c r="K91" s="1355"/>
      <c r="L91" s="676"/>
      <c r="M91" s="1355"/>
      <c r="P91" s="1356"/>
      <c r="Q91" s="1355"/>
      <c r="T91" s="1356"/>
      <c r="U91" s="1356"/>
      <c r="X91" s="1356"/>
      <c r="Y91" s="1356"/>
    </row>
    <row r="92" spans="1:29" ht="14.25">
      <c r="A92" s="1264" t="s">
        <v>461</v>
      </c>
    </row>
    <row r="93" spans="1:29" ht="14.25">
      <c r="A93" s="1264" t="s">
        <v>460</v>
      </c>
    </row>
    <row r="94" spans="1:29" ht="14.25">
      <c r="A94" s="1264" t="s">
        <v>459</v>
      </c>
    </row>
    <row r="95" spans="1:29" ht="14.25">
      <c r="A95" s="1264" t="s">
        <v>462</v>
      </c>
    </row>
  </sheetData>
  <pageMargins left="0.7" right="0.7" top="0.75" bottom="0.75" header="0.3" footer="0.3"/>
  <pageSetup paperSize="9" scale="59" orientation="portrait" r:id="rId1"/>
  <headerFooter alignWithMargins="0"/>
  <ignoredErrors>
    <ignoredError sqref="J91 R2:R3 J26:W30 J5:W10 J35:W35 J34:V34 J71:W76 J36:V36 J12:M17 J37:W37 J57:M62 J4:U4 J25:U25 J33:W33 J32:U32 J40:W44 J39:U39 J50:W55 J49:U49 J56:U56 J70:U70 J78:W81 J77:U77 J85:W90 J84:U84 J82:V83 W82:W83 X82:Z83 N68:Z69 N62:Z62 X55:Z55 J46:W48 J45:T45 U45:W45 X45:Z45 J38:W38 X38:Z38 X10:Z10 N17:Z17 N24:Z24 J31:U31 V31:W31 X31:Z31"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S295"/>
  <sheetViews>
    <sheetView showGridLines="0" workbookViewId="0">
      <pane xSplit="1" ySplit="4" topLeftCell="S5" activePane="bottomRight" state="frozen"/>
      <selection pane="topRight" activeCell="B1" sqref="B1"/>
      <selection pane="bottomLeft" activeCell="A6" sqref="A6"/>
      <selection pane="bottomRight"/>
    </sheetView>
  </sheetViews>
  <sheetFormatPr defaultRowHeight="12.75" outlineLevelRow="2" outlineLevelCol="1"/>
  <cols>
    <col min="1" max="1" width="51.85546875" style="4" customWidth="1"/>
    <col min="2" max="16" width="8.7109375" style="7" hidden="1" customWidth="1" outlineLevel="1"/>
    <col min="17" max="17" width="8.7109375" style="7" hidden="1" customWidth="1" outlineLevel="1" collapsed="1"/>
    <col min="18" max="19" width="8.7109375" style="7" hidden="1" customWidth="1" outlineLevel="1"/>
    <col min="20" max="22" width="9.7109375" style="7" hidden="1" customWidth="1" outlineLevel="1"/>
    <col min="23" max="25" width="9.140625" style="7" hidden="1" customWidth="1" outlineLevel="1"/>
    <col min="26" max="26" width="9.140625" style="7" collapsed="1"/>
    <col min="27" max="28" width="9.140625" style="7"/>
    <col min="29" max="29" width="10.140625" style="7" customWidth="1"/>
    <col min="30" max="16384" width="9.140625" style="7"/>
  </cols>
  <sheetData>
    <row r="1" spans="1:29" s="656" customFormat="1" ht="12" customHeight="1">
      <c r="A1" s="1133" t="s">
        <v>25</v>
      </c>
      <c r="B1" s="1133"/>
      <c r="C1" s="1133"/>
      <c r="D1" s="1133"/>
      <c r="E1" s="1133"/>
      <c r="F1" s="1133"/>
      <c r="G1" s="1133"/>
      <c r="H1" s="1133"/>
      <c r="I1" s="1133"/>
      <c r="J1" s="1133"/>
      <c r="K1" s="1133"/>
      <c r="L1" s="1133"/>
      <c r="M1" s="1133"/>
      <c r="N1" s="1133"/>
      <c r="O1" s="1133"/>
      <c r="P1" s="1133"/>
      <c r="Q1" s="1133"/>
      <c r="R1" s="1133"/>
      <c r="S1" s="1133"/>
      <c r="T1" s="694"/>
      <c r="U1" s="694"/>
      <c r="V1" s="694"/>
      <c r="W1" s="694"/>
      <c r="X1" s="1133"/>
      <c r="Y1" s="1133"/>
      <c r="Z1" s="694" t="s">
        <v>26</v>
      </c>
      <c r="AA1" s="1133"/>
      <c r="AB1" s="1133"/>
      <c r="AC1" s="1133"/>
    </row>
    <row r="2" spans="1:29" s="1206" customFormat="1" ht="14.25">
      <c r="A2" s="783" t="s">
        <v>401</v>
      </c>
      <c r="B2" s="1133"/>
      <c r="C2" s="1133"/>
      <c r="D2" s="1133"/>
      <c r="E2" s="1133"/>
      <c r="F2" s="1133"/>
      <c r="G2" s="1133"/>
      <c r="H2" s="1133"/>
      <c r="I2" s="1133"/>
      <c r="J2" s="1133"/>
      <c r="K2" s="1133"/>
      <c r="L2" s="1133"/>
      <c r="M2" s="1133"/>
      <c r="N2" s="1133"/>
      <c r="O2" s="1133"/>
      <c r="P2" s="1133"/>
      <c r="Q2" s="1133"/>
      <c r="R2" s="1133"/>
      <c r="S2" s="1133"/>
      <c r="T2" s="694"/>
      <c r="U2" s="694"/>
      <c r="V2" s="694"/>
      <c r="W2" s="1133"/>
      <c r="X2" s="1205"/>
      <c r="Y2" s="1133"/>
      <c r="Z2" s="1133"/>
      <c r="AA2" s="1133"/>
      <c r="AB2" s="1133"/>
      <c r="AC2" s="1133"/>
    </row>
    <row r="3" spans="1:29" s="1209" customFormat="1">
      <c r="A3" s="1207"/>
      <c r="B3" s="1194"/>
      <c r="C3" s="1194"/>
      <c r="D3" s="1194"/>
      <c r="E3" s="1194"/>
      <c r="F3" s="1194"/>
      <c r="G3" s="1194"/>
      <c r="H3" s="1194"/>
      <c r="I3" s="1194"/>
      <c r="J3" s="1194"/>
      <c r="K3" s="1194"/>
      <c r="L3" s="1194"/>
      <c r="M3" s="1194"/>
      <c r="N3" s="1194"/>
      <c r="O3" s="1194"/>
      <c r="P3" s="1194"/>
      <c r="Q3" s="1194"/>
      <c r="R3" s="1194"/>
      <c r="S3" s="1194"/>
      <c r="T3" s="1208"/>
      <c r="U3" s="1194"/>
      <c r="V3" s="1194"/>
      <c r="W3" s="1194"/>
      <c r="X3" s="1194"/>
      <c r="Y3" s="1194"/>
      <c r="Z3" s="1194"/>
      <c r="AA3" s="1194"/>
      <c r="AB3" s="1194"/>
      <c r="AC3" s="1194"/>
    </row>
    <row r="4" spans="1:29" s="612" customFormat="1">
      <c r="A4" s="1210" t="s">
        <v>30</v>
      </c>
      <c r="B4" s="1195">
        <f>B197</f>
        <v>1990</v>
      </c>
      <c r="C4" s="1195">
        <f t="shared" ref="C4:S4" si="0">C197</f>
        <v>1991</v>
      </c>
      <c r="D4" s="1195">
        <f t="shared" si="0"/>
        <v>1992</v>
      </c>
      <c r="E4" s="1195">
        <f t="shared" si="0"/>
        <v>1993</v>
      </c>
      <c r="F4" s="1195">
        <f t="shared" si="0"/>
        <v>1994</v>
      </c>
      <c r="G4" s="1195">
        <f t="shared" si="0"/>
        <v>1995</v>
      </c>
      <c r="H4" s="1195">
        <f t="shared" si="0"/>
        <v>1996</v>
      </c>
      <c r="I4" s="1195">
        <f t="shared" si="0"/>
        <v>1997</v>
      </c>
      <c r="J4" s="1195">
        <f t="shared" si="0"/>
        <v>1998</v>
      </c>
      <c r="K4" s="1195">
        <f t="shared" si="0"/>
        <v>1999</v>
      </c>
      <c r="L4" s="1195">
        <f t="shared" si="0"/>
        <v>2000</v>
      </c>
      <c r="M4" s="1195">
        <f t="shared" si="0"/>
        <v>2001</v>
      </c>
      <c r="N4" s="1195">
        <f t="shared" si="0"/>
        <v>2002</v>
      </c>
      <c r="O4" s="1195">
        <f t="shared" si="0"/>
        <v>2003</v>
      </c>
      <c r="P4" s="1195">
        <f t="shared" si="0"/>
        <v>2004</v>
      </c>
      <c r="Q4" s="1195">
        <f t="shared" si="0"/>
        <v>2005</v>
      </c>
      <c r="R4" s="1195">
        <f t="shared" si="0"/>
        <v>2006</v>
      </c>
      <c r="S4" s="1195">
        <f t="shared" si="0"/>
        <v>2007</v>
      </c>
      <c r="T4" s="1195">
        <v>2008</v>
      </c>
      <c r="U4" s="1195">
        <v>2009</v>
      </c>
      <c r="V4" s="1195">
        <v>2010</v>
      </c>
      <c r="W4" s="1195">
        <v>2011</v>
      </c>
      <c r="X4" s="1195">
        <v>2012</v>
      </c>
      <c r="Y4" s="1195">
        <v>2013</v>
      </c>
      <c r="Z4" s="1195">
        <v>2014</v>
      </c>
      <c r="AA4" s="1195">
        <v>2015</v>
      </c>
      <c r="AB4" s="1195">
        <v>2016</v>
      </c>
      <c r="AC4" s="1195">
        <v>2017</v>
      </c>
    </row>
    <row r="5" spans="1:29">
      <c r="A5" s="1211" t="s">
        <v>35</v>
      </c>
      <c r="B5" s="1126" t="s">
        <v>464</v>
      </c>
      <c r="C5" s="1212"/>
      <c r="D5" s="1212"/>
      <c r="E5" s="1212"/>
      <c r="F5" s="1212"/>
      <c r="G5" s="1213"/>
      <c r="H5" s="1212"/>
      <c r="I5" s="1212" t="str">
        <f>B5</f>
        <v>Se resultaträkning från föregående gruppstruktur nedan</v>
      </c>
      <c r="J5" s="1212"/>
      <c r="K5" s="1212"/>
      <c r="L5" s="1213"/>
      <c r="M5" s="1212"/>
      <c r="N5" s="1212"/>
      <c r="O5" s="1212"/>
      <c r="P5" s="1212" t="str">
        <f>I5</f>
        <v>Se resultaträkning från föregående gruppstruktur nedan</v>
      </c>
      <c r="Q5" s="1213"/>
      <c r="R5" s="1212"/>
      <c r="S5" s="1212"/>
      <c r="T5" s="1093"/>
      <c r="U5" s="1212" t="s">
        <v>36</v>
      </c>
      <c r="V5" s="1093"/>
      <c r="W5" s="1093"/>
      <c r="X5" s="1093"/>
      <c r="Y5" s="1093"/>
      <c r="Z5" s="1093"/>
      <c r="AA5" s="1093"/>
      <c r="AB5" s="1093"/>
      <c r="AC5" s="1093"/>
    </row>
    <row r="6" spans="1:29">
      <c r="A6" s="1215" t="s">
        <v>37</v>
      </c>
      <c r="B6" s="1214"/>
      <c r="C6" s="1212"/>
      <c r="D6" s="1212"/>
      <c r="E6" s="1212"/>
      <c r="F6" s="1216"/>
      <c r="G6" s="1217"/>
      <c r="H6" s="1212"/>
      <c r="I6" s="1214"/>
      <c r="J6" s="1212"/>
      <c r="K6" s="1212"/>
      <c r="L6" s="1212"/>
      <c r="M6" s="1212"/>
      <c r="N6" s="1212"/>
      <c r="O6" s="1212"/>
      <c r="P6" s="1212"/>
      <c r="Q6" s="1214"/>
      <c r="R6" s="1212"/>
      <c r="S6" s="1212"/>
      <c r="T6" s="1064"/>
      <c r="U6" s="1064"/>
      <c r="V6" s="1064"/>
      <c r="W6" s="1064"/>
      <c r="X6" s="1064"/>
      <c r="Y6" s="1064"/>
      <c r="Z6" s="1064">
        <v>33625</v>
      </c>
      <c r="AA6" s="1064">
        <v>36282</v>
      </c>
      <c r="AB6" s="1064">
        <v>36356</v>
      </c>
      <c r="AC6" s="1064">
        <v>38768</v>
      </c>
    </row>
    <row r="7" spans="1:29">
      <c r="A7" s="1215" t="s">
        <v>420</v>
      </c>
      <c r="B7" s="1214"/>
      <c r="C7" s="1212"/>
      <c r="D7" s="1212"/>
      <c r="E7" s="1212"/>
      <c r="F7" s="1216"/>
      <c r="G7" s="1217"/>
      <c r="H7" s="1212"/>
      <c r="I7" s="1214"/>
      <c r="J7" s="1212"/>
      <c r="K7" s="1212"/>
      <c r="L7" s="1212"/>
      <c r="M7" s="1212"/>
      <c r="N7" s="1212"/>
      <c r="O7" s="1212"/>
      <c r="P7" s="1212"/>
      <c r="Q7" s="1214"/>
      <c r="R7" s="1212"/>
      <c r="S7" s="1212"/>
      <c r="T7" s="1064"/>
      <c r="U7" s="1064"/>
      <c r="V7" s="1064"/>
      <c r="W7" s="1064"/>
      <c r="X7" s="1064"/>
      <c r="Y7" s="1064"/>
      <c r="Z7" s="1064">
        <v>8540</v>
      </c>
      <c r="AA7" s="1064">
        <v>9955</v>
      </c>
      <c r="AB7" s="1064">
        <v>13635</v>
      </c>
      <c r="AC7" s="1064">
        <v>19582</v>
      </c>
    </row>
    <row r="8" spans="1:29">
      <c r="A8" s="1215" t="s">
        <v>38</v>
      </c>
      <c r="B8" s="1126"/>
      <c r="D8" s="1126"/>
      <c r="E8" s="1126"/>
      <c r="F8" s="1031"/>
      <c r="G8" s="503"/>
      <c r="H8" s="1126"/>
      <c r="I8" s="1126"/>
      <c r="J8" s="1126"/>
      <c r="K8" s="1126"/>
      <c r="L8" s="1126"/>
      <c r="M8" s="1126"/>
      <c r="N8" s="1126"/>
      <c r="O8" s="1126"/>
      <c r="P8" s="1126"/>
      <c r="Q8" s="1126"/>
      <c r="R8" s="1126"/>
      <c r="S8" s="1126"/>
      <c r="T8" s="1064"/>
      <c r="U8" s="1064"/>
      <c r="V8" s="1064"/>
      <c r="W8" s="1064"/>
      <c r="X8" s="1064"/>
      <c r="Y8" s="1064"/>
      <c r="Z8" s="1064">
        <v>11450</v>
      </c>
      <c r="AA8" s="1064">
        <v>14578</v>
      </c>
      <c r="AB8" s="1064">
        <v>15017</v>
      </c>
      <c r="AC8" s="1064">
        <v>16377</v>
      </c>
    </row>
    <row r="9" spans="1:29">
      <c r="A9" s="1215" t="s">
        <v>39</v>
      </c>
      <c r="B9" s="1126"/>
      <c r="C9" s="1126"/>
      <c r="D9" s="1126"/>
      <c r="E9" s="1126"/>
      <c r="F9" s="1031"/>
      <c r="G9" s="503"/>
      <c r="H9" s="1126"/>
      <c r="I9" s="1126"/>
      <c r="J9" s="1126"/>
      <c r="K9" s="1126"/>
      <c r="L9" s="1126"/>
      <c r="M9" s="1126"/>
      <c r="N9" s="1126"/>
      <c r="O9" s="1126"/>
      <c r="P9" s="1126"/>
      <c r="Q9" s="1126"/>
      <c r="R9" s="1126"/>
      <c r="S9" s="1126"/>
      <c r="T9" s="1064"/>
      <c r="U9" s="1064"/>
      <c r="V9" s="1064"/>
      <c r="W9" s="1064"/>
      <c r="X9" s="1064"/>
      <c r="Y9" s="1064"/>
      <c r="Z9" s="1064">
        <v>25718</v>
      </c>
      <c r="AA9" s="1064">
        <v>26665</v>
      </c>
      <c r="AB9" s="1064">
        <v>25043</v>
      </c>
      <c r="AC9" s="1064">
        <v>29166</v>
      </c>
    </row>
    <row r="10" spans="1:29">
      <c r="A10" s="1215" t="s">
        <v>454</v>
      </c>
      <c r="B10" s="1126"/>
      <c r="C10" s="1126"/>
      <c r="D10" s="1126"/>
      <c r="E10" s="1126"/>
      <c r="F10" s="1031"/>
      <c r="G10" s="503"/>
      <c r="H10" s="1126"/>
      <c r="I10" s="1126"/>
      <c r="J10" s="1126"/>
      <c r="K10" s="1126"/>
      <c r="L10" s="1126"/>
      <c r="M10" s="1126"/>
      <c r="N10" s="1126"/>
      <c r="O10" s="1126"/>
      <c r="P10" s="1126"/>
      <c r="Q10" s="1126"/>
      <c r="R10" s="1126"/>
      <c r="S10" s="1126"/>
      <c r="T10" s="1064"/>
      <c r="U10" s="1064"/>
      <c r="V10" s="1064"/>
      <c r="W10" s="1064"/>
      <c r="X10" s="1064"/>
      <c r="Y10" s="1064"/>
      <c r="Z10" s="1064">
        <v>14739</v>
      </c>
      <c r="AA10" s="1064">
        <v>12112</v>
      </c>
      <c r="AB10" s="1064">
        <v>11794</v>
      </c>
      <c r="AC10" s="1064">
        <v>13246</v>
      </c>
    </row>
    <row r="11" spans="1:29">
      <c r="A11" s="1215" t="s">
        <v>41</v>
      </c>
      <c r="B11" s="1126"/>
      <c r="C11" s="1126"/>
      <c r="D11" s="1126"/>
      <c r="E11" s="1126"/>
      <c r="F11" s="503"/>
      <c r="G11" s="503"/>
      <c r="H11" s="1126"/>
      <c r="I11" s="1126"/>
      <c r="J11" s="1126"/>
      <c r="K11" s="1126"/>
      <c r="L11" s="1126"/>
      <c r="M11" s="1126"/>
      <c r="N11" s="1126"/>
      <c r="O11" s="1126"/>
      <c r="P11" s="1126"/>
      <c r="Q11" s="1126"/>
      <c r="R11" s="1126"/>
      <c r="S11" s="1126"/>
      <c r="T11" s="1064"/>
      <c r="U11" s="1064"/>
      <c r="V11" s="1064"/>
      <c r="W11" s="1064"/>
      <c r="X11" s="1064"/>
      <c r="Y11" s="1064"/>
      <c r="Z11" s="1064">
        <v>-351</v>
      </c>
      <c r="AA11" s="1064">
        <v>-619</v>
      </c>
      <c r="AB11" s="1064">
        <v>-489</v>
      </c>
      <c r="AC11" s="1064">
        <v>-718</v>
      </c>
    </row>
    <row r="12" spans="1:29" s="17" customFormat="1">
      <c r="A12" s="649" t="s">
        <v>42</v>
      </c>
      <c r="B12" s="650"/>
      <c r="C12" s="650"/>
      <c r="D12" s="650"/>
      <c r="E12" s="650"/>
      <c r="F12" s="651"/>
      <c r="G12" s="651"/>
      <c r="H12" s="650"/>
      <c r="I12" s="650"/>
      <c r="J12" s="650"/>
      <c r="K12" s="650"/>
      <c r="L12" s="650"/>
      <c r="M12" s="650"/>
      <c r="N12" s="650"/>
      <c r="O12" s="650"/>
      <c r="P12" s="650"/>
      <c r="Q12" s="650"/>
      <c r="R12" s="650"/>
      <c r="S12" s="650"/>
      <c r="T12" s="1038"/>
      <c r="U12" s="1038"/>
      <c r="V12" s="1038"/>
      <c r="W12" s="1038"/>
      <c r="X12" s="1038"/>
      <c r="Y12" s="1038"/>
      <c r="Z12" s="1038">
        <f>SUM(Z6:Z11)</f>
        <v>93721</v>
      </c>
      <c r="AA12" s="1038">
        <f>SUM(AA6:AA11)</f>
        <v>98973</v>
      </c>
      <c r="AB12" s="1038">
        <f>SUM(AB6:AB11)</f>
        <v>101356</v>
      </c>
      <c r="AC12" s="1038">
        <f>SUM(AC6:AC11)</f>
        <v>116421</v>
      </c>
    </row>
    <row r="13" spans="1:29">
      <c r="A13" s="1215" t="s">
        <v>43</v>
      </c>
      <c r="B13" s="1126"/>
      <c r="C13" s="1126"/>
      <c r="D13" s="1126"/>
      <c r="E13" s="1126"/>
      <c r="F13" s="1126"/>
      <c r="G13" s="1126"/>
      <c r="H13" s="1126"/>
      <c r="I13" s="1126"/>
      <c r="J13" s="1126"/>
      <c r="K13" s="1126"/>
      <c r="L13" s="1126"/>
      <c r="M13" s="1126"/>
      <c r="N13" s="1126"/>
      <c r="O13" s="1126"/>
      <c r="P13" s="1126"/>
      <c r="Q13" s="1126"/>
      <c r="R13" s="1126"/>
      <c r="S13" s="1126"/>
      <c r="T13" s="1064"/>
      <c r="U13" s="1064"/>
      <c r="V13" s="1064"/>
      <c r="W13" s="1064"/>
      <c r="X13" s="1064"/>
      <c r="Y13" s="1064"/>
      <c r="Z13" s="1064">
        <v>-58669</v>
      </c>
      <c r="AA13" s="1064">
        <v>-59348</v>
      </c>
      <c r="AB13" s="1064">
        <v>-61237</v>
      </c>
      <c r="AC13" s="1064">
        <v>-68105</v>
      </c>
    </row>
    <row r="14" spans="1:29" s="17" customFormat="1">
      <c r="A14" s="1211" t="s">
        <v>44</v>
      </c>
      <c r="B14" s="963"/>
      <c r="C14" s="963"/>
      <c r="D14" s="963"/>
      <c r="E14" s="963"/>
      <c r="F14" s="963"/>
      <c r="G14" s="963"/>
      <c r="H14" s="963"/>
      <c r="I14" s="963"/>
      <c r="J14" s="963"/>
      <c r="K14" s="963"/>
      <c r="L14" s="963"/>
      <c r="M14" s="963"/>
      <c r="N14" s="963"/>
      <c r="O14" s="963"/>
      <c r="P14" s="963"/>
      <c r="Q14" s="963"/>
      <c r="R14" s="963"/>
      <c r="S14" s="963"/>
      <c r="T14" s="1114"/>
      <c r="U14" s="1114"/>
      <c r="V14" s="1114"/>
      <c r="W14" s="1114"/>
      <c r="X14" s="1114"/>
      <c r="Y14" s="1114"/>
      <c r="Z14" s="1114">
        <f>SUM(Z12:Z13)</f>
        <v>35052</v>
      </c>
      <c r="AA14" s="1114">
        <f>SUM(AA12:AA13)</f>
        <v>39625</v>
      </c>
      <c r="AB14" s="1114">
        <f>SUM(AB12:AB13)</f>
        <v>40119</v>
      </c>
      <c r="AC14" s="1114">
        <f>SUM(AC12:AC13)</f>
        <v>48316</v>
      </c>
    </row>
    <row r="15" spans="1:29" hidden="1" outlineLevel="1">
      <c r="A15" s="1215" t="s">
        <v>45</v>
      </c>
      <c r="B15" s="1126"/>
      <c r="C15" s="1126"/>
      <c r="D15" s="1126"/>
      <c r="E15" s="1126"/>
      <c r="F15" s="1126"/>
      <c r="G15" s="1126"/>
      <c r="H15" s="1126"/>
      <c r="I15" s="1126"/>
      <c r="J15" s="1126"/>
      <c r="K15" s="1126"/>
      <c r="L15" s="1126"/>
      <c r="M15" s="1126"/>
      <c r="N15" s="1126"/>
      <c r="O15" s="1126"/>
      <c r="P15" s="1126"/>
      <c r="Q15" s="1126"/>
      <c r="R15" s="1126"/>
      <c r="S15" s="1126"/>
      <c r="T15" s="1064"/>
      <c r="U15" s="1064"/>
      <c r="V15" s="1064"/>
      <c r="W15" s="1064"/>
      <c r="X15" s="1064"/>
      <c r="Y15" s="1064"/>
      <c r="Z15" s="1064">
        <v>-9825</v>
      </c>
      <c r="AA15" s="1064">
        <v>-10669</v>
      </c>
      <c r="AB15" s="1064">
        <v>-11044</v>
      </c>
      <c r="AC15" s="1064">
        <v>-12423</v>
      </c>
    </row>
    <row r="16" spans="1:29" hidden="1" outlineLevel="1">
      <c r="A16" s="1215" t="s">
        <v>46</v>
      </c>
      <c r="B16" s="1126"/>
      <c r="C16" s="1126"/>
      <c r="D16" s="1126"/>
      <c r="E16" s="1126"/>
      <c r="F16" s="1126"/>
      <c r="G16" s="1126"/>
      <c r="H16" s="1126"/>
      <c r="I16" s="1126"/>
      <c r="J16" s="1126"/>
      <c r="K16" s="1126"/>
      <c r="L16" s="1126"/>
      <c r="M16" s="1126"/>
      <c r="N16" s="1126"/>
      <c r="O16" s="1126"/>
      <c r="P16" s="1126"/>
      <c r="Q16" s="1126"/>
      <c r="R16" s="1126"/>
      <c r="S16" s="1126"/>
      <c r="T16" s="1064"/>
      <c r="U16" s="1064"/>
      <c r="V16" s="1064"/>
      <c r="W16" s="1064"/>
      <c r="X16" s="1064"/>
      <c r="Y16" s="1064"/>
      <c r="Z16" s="1064">
        <v>-5668</v>
      </c>
      <c r="AA16" s="1064">
        <v>-6232</v>
      </c>
      <c r="AB16" s="1064">
        <v>-6824</v>
      </c>
      <c r="AC16" s="1064">
        <v>-7719</v>
      </c>
    </row>
    <row r="17" spans="1:29" hidden="1" outlineLevel="1">
      <c r="A17" s="1215" t="s">
        <v>47</v>
      </c>
      <c r="B17" s="1126"/>
      <c r="C17" s="1126"/>
      <c r="D17" s="1126"/>
      <c r="E17" s="1126"/>
      <c r="F17" s="1126"/>
      <c r="G17" s="1126"/>
      <c r="H17" s="1126"/>
      <c r="I17" s="1126"/>
      <c r="J17" s="1126"/>
      <c r="K17" s="1126"/>
      <c r="L17" s="1126"/>
      <c r="M17" s="1126"/>
      <c r="N17" s="1126"/>
      <c r="O17" s="1126"/>
      <c r="P17" s="1126"/>
      <c r="Q17" s="1126"/>
      <c r="R17" s="1126"/>
      <c r="S17" s="1126"/>
      <c r="T17" s="1064"/>
      <c r="U17" s="1064"/>
      <c r="V17" s="1064"/>
      <c r="W17" s="1064"/>
      <c r="X17" s="1064"/>
      <c r="Y17" s="1064"/>
      <c r="Z17" s="1064">
        <v>-2933</v>
      </c>
      <c r="AA17" s="1064">
        <v>-3151</v>
      </c>
      <c r="AB17" s="1064">
        <v>-3096</v>
      </c>
      <c r="AC17" s="1064">
        <v>-3723</v>
      </c>
    </row>
    <row r="18" spans="1:29" hidden="1" outlineLevel="1">
      <c r="A18" s="1215" t="s">
        <v>48</v>
      </c>
      <c r="B18" s="1126"/>
      <c r="C18" s="1126"/>
      <c r="D18" s="1126"/>
      <c r="E18" s="1126"/>
      <c r="F18" s="1126"/>
      <c r="G18" s="1126"/>
      <c r="H18" s="1126"/>
      <c r="I18" s="1126"/>
      <c r="J18" s="1126"/>
      <c r="K18" s="1126"/>
      <c r="L18" s="1126"/>
      <c r="M18" s="1126"/>
      <c r="N18" s="1126"/>
      <c r="O18" s="1126"/>
      <c r="P18" s="1126"/>
      <c r="Q18" s="1126"/>
      <c r="R18" s="1126"/>
      <c r="S18" s="1126"/>
      <c r="T18" s="1064"/>
      <c r="U18" s="1064"/>
      <c r="V18" s="1064"/>
      <c r="W18" s="1064"/>
      <c r="X18" s="1064"/>
      <c r="Y18" s="1064"/>
      <c r="Z18" s="1064">
        <v>389</v>
      </c>
      <c r="AA18" s="1064">
        <v>199</v>
      </c>
      <c r="AB18" s="1064">
        <v>643</v>
      </c>
      <c r="AC18" s="1064">
        <v>-251</v>
      </c>
    </row>
    <row r="19" spans="1:29" s="18" customFormat="1" hidden="1" outlineLevel="1">
      <c r="A19" s="1219" t="s">
        <v>49</v>
      </c>
      <c r="B19" s="1220"/>
      <c r="C19" s="1220"/>
      <c r="D19" s="1220"/>
      <c r="E19" s="1220"/>
      <c r="F19" s="1220"/>
      <c r="G19" s="1220"/>
      <c r="H19" s="1220"/>
      <c r="I19" s="1220"/>
      <c r="J19" s="1220"/>
      <c r="K19" s="1220"/>
      <c r="L19" s="1220"/>
      <c r="M19" s="1220"/>
      <c r="N19" s="1220"/>
      <c r="O19" s="1220"/>
      <c r="P19" s="1220"/>
      <c r="Q19" s="1220"/>
      <c r="R19" s="1220"/>
      <c r="S19" s="1220"/>
      <c r="T19" s="1032"/>
      <c r="U19" s="1032"/>
      <c r="V19" s="1032"/>
      <c r="W19" s="1032"/>
      <c r="X19" s="1032"/>
      <c r="Y19" s="1032"/>
      <c r="Z19" s="1032">
        <v>-76706</v>
      </c>
      <c r="AA19" s="1032">
        <f>AA13+AA15+AA16+AA17+AA18</f>
        <v>-79201</v>
      </c>
      <c r="AB19" s="1032">
        <f>AB13+AB15+AB16+AB17+AB18</f>
        <v>-81558</v>
      </c>
      <c r="AC19" s="1032">
        <f>AC13+AC15+AC16+AC17+AC18</f>
        <v>-92221</v>
      </c>
    </row>
    <row r="20" spans="1:29" hidden="1" outlineLevel="1">
      <c r="A20" s="1215" t="s">
        <v>50</v>
      </c>
      <c r="B20" s="1126"/>
      <c r="C20" s="1126"/>
      <c r="D20" s="1126"/>
      <c r="E20" s="1126"/>
      <c r="F20" s="1126"/>
      <c r="G20" s="1126"/>
      <c r="H20" s="1126"/>
      <c r="I20" s="1126"/>
      <c r="J20" s="1126"/>
      <c r="K20" s="1126"/>
      <c r="L20" s="1126"/>
      <c r="M20" s="1126"/>
      <c r="N20" s="1126"/>
      <c r="O20" s="1126"/>
      <c r="P20" s="1126"/>
      <c r="Q20" s="1126"/>
      <c r="R20" s="1126"/>
      <c r="S20" s="1126"/>
      <c r="T20" s="1064"/>
      <c r="U20" s="1064"/>
      <c r="V20" s="1064"/>
      <c r="W20" s="1064"/>
      <c r="X20" s="1064"/>
      <c r="Y20" s="1064"/>
      <c r="Z20" s="1064"/>
      <c r="AA20" s="1064"/>
      <c r="AB20" s="1064"/>
      <c r="AC20" s="1064"/>
    </row>
    <row r="21" spans="1:29" collapsed="1">
      <c r="A21" s="1221" t="s">
        <v>51</v>
      </c>
      <c r="B21" s="1222"/>
      <c r="C21" s="1222"/>
      <c r="D21" s="1222"/>
      <c r="E21" s="1222"/>
      <c r="F21" s="1222"/>
      <c r="G21" s="1222"/>
      <c r="H21" s="1222"/>
      <c r="I21" s="1222"/>
      <c r="J21" s="1222"/>
      <c r="K21" s="1222"/>
      <c r="L21" s="1222"/>
      <c r="M21" s="1222"/>
      <c r="N21" s="1222"/>
      <c r="O21" s="1222"/>
      <c r="P21" s="1222"/>
      <c r="Q21" s="1222"/>
      <c r="R21" s="1222"/>
      <c r="S21" s="1222"/>
      <c r="T21" s="1033"/>
      <c r="U21" s="1033"/>
      <c r="V21" s="1033"/>
      <c r="W21" s="1033"/>
      <c r="X21" s="1033"/>
      <c r="Y21" s="1196"/>
      <c r="Z21" s="1196"/>
      <c r="AA21" s="1196"/>
      <c r="AB21" s="1196"/>
      <c r="AC21" s="1196"/>
    </row>
    <row r="22" spans="1:29">
      <c r="A22" s="1215" t="s">
        <v>37</v>
      </c>
      <c r="B22" s="1126"/>
      <c r="C22" s="1126"/>
      <c r="D22" s="1126"/>
      <c r="E22" s="1126"/>
      <c r="F22" s="1126"/>
      <c r="G22" s="1126"/>
      <c r="H22" s="1126"/>
      <c r="I22" s="1126"/>
      <c r="J22" s="1126"/>
      <c r="K22" s="1126"/>
      <c r="L22" s="1126"/>
      <c r="M22" s="1126"/>
      <c r="N22" s="1126"/>
      <c r="O22" s="1126"/>
      <c r="P22" s="1126"/>
      <c r="Q22" s="1126"/>
      <c r="R22" s="1126"/>
      <c r="S22" s="1126"/>
      <c r="T22" s="1064"/>
      <c r="U22" s="1064"/>
      <c r="V22" s="1064"/>
      <c r="W22" s="1064"/>
      <c r="X22" s="1064"/>
      <c r="Y22" s="1064"/>
      <c r="Z22" s="1064">
        <v>7420</v>
      </c>
      <c r="AA22" s="1064">
        <v>8501</v>
      </c>
      <c r="AB22" s="1064">
        <v>8115</v>
      </c>
      <c r="AC22" s="1116">
        <v>8960</v>
      </c>
    </row>
    <row r="23" spans="1:29">
      <c r="A23" s="1215" t="s">
        <v>420</v>
      </c>
      <c r="B23" s="1126"/>
      <c r="C23" s="1126"/>
      <c r="D23" s="1126"/>
      <c r="E23" s="1126"/>
      <c r="F23" s="1126"/>
      <c r="G23" s="1126"/>
      <c r="H23" s="1126"/>
      <c r="I23" s="1126"/>
      <c r="J23" s="1126"/>
      <c r="K23" s="1126"/>
      <c r="L23" s="1126"/>
      <c r="M23" s="1126"/>
      <c r="N23" s="1126"/>
      <c r="O23" s="1126"/>
      <c r="P23" s="1126"/>
      <c r="Q23" s="1126"/>
      <c r="R23" s="1126"/>
      <c r="S23" s="1126"/>
      <c r="T23" s="1064"/>
      <c r="U23" s="1064"/>
      <c r="V23" s="1064"/>
      <c r="W23" s="1064"/>
      <c r="X23" s="1064"/>
      <c r="Y23" s="1064"/>
      <c r="Z23" s="1064">
        <v>1554</v>
      </c>
      <c r="AA23" s="1064">
        <v>1823</v>
      </c>
      <c r="AB23" s="1064">
        <v>3059.73684</v>
      </c>
      <c r="AC23" s="1116">
        <v>4956</v>
      </c>
    </row>
    <row r="24" spans="1:29">
      <c r="A24" s="1215" t="s">
        <v>38</v>
      </c>
      <c r="B24" s="1126"/>
      <c r="C24" s="1126"/>
      <c r="D24" s="1126"/>
      <c r="E24" s="1126"/>
      <c r="F24" s="1126"/>
      <c r="G24" s="1126"/>
      <c r="H24" s="1126"/>
      <c r="I24" s="1126"/>
      <c r="J24" s="1126"/>
      <c r="K24" s="1126"/>
      <c r="L24" s="1126"/>
      <c r="M24" s="1126"/>
      <c r="N24" s="1126"/>
      <c r="O24" s="1126"/>
      <c r="P24" s="1126"/>
      <c r="Q24" s="1126"/>
      <c r="R24" s="1126"/>
      <c r="S24" s="1126"/>
      <c r="T24" s="1064"/>
      <c r="U24" s="1064"/>
      <c r="V24" s="1064"/>
      <c r="W24" s="1064"/>
      <c r="X24" s="1064"/>
      <c r="Y24" s="1064"/>
      <c r="Z24" s="1064">
        <v>2557</v>
      </c>
      <c r="AA24" s="1064">
        <v>3355</v>
      </c>
      <c r="AB24" s="1064">
        <v>3430</v>
      </c>
      <c r="AC24" s="1116">
        <v>4175</v>
      </c>
    </row>
    <row r="25" spans="1:29">
      <c r="A25" s="1215" t="s">
        <v>39</v>
      </c>
      <c r="B25" s="1126"/>
      <c r="C25" s="1126"/>
      <c r="D25" s="1126"/>
      <c r="E25" s="1126"/>
      <c r="F25" s="1126"/>
      <c r="G25" s="1126"/>
      <c r="H25" s="1126"/>
      <c r="I25" s="1126"/>
      <c r="J25" s="1126"/>
      <c r="K25" s="1126"/>
      <c r="L25" s="1126"/>
      <c r="M25" s="1126"/>
      <c r="N25" s="1126"/>
      <c r="O25" s="1126"/>
      <c r="P25" s="1126"/>
      <c r="Q25" s="1126"/>
      <c r="R25" s="1126"/>
      <c r="S25" s="1126"/>
      <c r="T25" s="1064"/>
      <c r="U25" s="1064"/>
      <c r="V25" s="1064"/>
      <c r="W25" s="1064"/>
      <c r="X25" s="1064"/>
      <c r="Y25" s="1064"/>
      <c r="Z25" s="1064">
        <v>4307</v>
      </c>
      <c r="AA25" s="1064">
        <v>4993</v>
      </c>
      <c r="AB25" s="1064">
        <v>4465</v>
      </c>
      <c r="AC25" s="1116">
        <v>5844</v>
      </c>
    </row>
    <row r="26" spans="1:29">
      <c r="A26" s="1215" t="s">
        <v>454</v>
      </c>
      <c r="B26" s="1126"/>
      <c r="C26" s="1126"/>
      <c r="D26" s="1126"/>
      <c r="E26" s="1126"/>
      <c r="F26" s="1126"/>
      <c r="G26" s="1126"/>
      <c r="H26" s="1126"/>
      <c r="I26" s="1126"/>
      <c r="J26" s="1126"/>
      <c r="K26" s="1126"/>
      <c r="L26" s="1126"/>
      <c r="M26" s="1126"/>
      <c r="N26" s="1126"/>
      <c r="O26" s="1126"/>
      <c r="P26" s="1126"/>
      <c r="Q26" s="1126"/>
      <c r="R26" s="1126"/>
      <c r="S26" s="1126"/>
      <c r="T26" s="1064"/>
      <c r="U26" s="1064"/>
      <c r="V26" s="1064"/>
      <c r="W26" s="1064"/>
      <c r="X26" s="1064"/>
      <c r="Y26" s="1064"/>
      <c r="Z26" s="1064">
        <v>1768</v>
      </c>
      <c r="AA26" s="1064">
        <v>1883</v>
      </c>
      <c r="AB26" s="1064">
        <v>1769</v>
      </c>
      <c r="AC26" s="1117">
        <v>2137</v>
      </c>
    </row>
    <row r="27" spans="1:29">
      <c r="A27" s="1215" t="s">
        <v>52</v>
      </c>
      <c r="B27" s="1126"/>
      <c r="C27" s="1126"/>
      <c r="D27" s="1126"/>
      <c r="E27" s="1126"/>
      <c r="F27" s="1126"/>
      <c r="G27" s="1126"/>
      <c r="H27" s="1126"/>
      <c r="I27" s="1126"/>
      <c r="J27" s="1126"/>
      <c r="K27" s="1126"/>
      <c r="L27" s="1126"/>
      <c r="M27" s="1126"/>
      <c r="N27" s="1126"/>
      <c r="O27" s="1126"/>
      <c r="P27" s="1126"/>
      <c r="Q27" s="1126"/>
      <c r="R27" s="1126"/>
      <c r="S27" s="1126"/>
      <c r="T27" s="1064"/>
      <c r="U27" s="1064"/>
      <c r="V27" s="1064"/>
      <c r="W27" s="1064"/>
      <c r="X27" s="1064"/>
      <c r="Y27" s="1064"/>
      <c r="Z27" s="1064">
        <v>-591</v>
      </c>
      <c r="AA27" s="1064">
        <v>-783</v>
      </c>
      <c r="AB27" s="1064">
        <v>-1041</v>
      </c>
      <c r="AC27" s="1116">
        <v>-1872</v>
      </c>
    </row>
    <row r="28" spans="1:29">
      <c r="A28" s="1215" t="s">
        <v>53</v>
      </c>
      <c r="B28" s="1126"/>
      <c r="C28" s="1126"/>
      <c r="D28" s="1126"/>
      <c r="E28" s="1126"/>
      <c r="F28" s="1126"/>
      <c r="G28" s="1126"/>
      <c r="H28" s="1126"/>
      <c r="I28" s="1126"/>
      <c r="J28" s="1126"/>
      <c r="K28" s="1126"/>
      <c r="L28" s="1126"/>
      <c r="M28" s="1126"/>
      <c r="N28" s="1126"/>
      <c r="O28" s="1126"/>
      <c r="P28" s="1126"/>
      <c r="Q28" s="1126"/>
      <c r="R28" s="1126"/>
      <c r="S28" s="1126"/>
      <c r="T28" s="1064"/>
      <c r="U28" s="1064"/>
      <c r="V28" s="1064"/>
      <c r="W28" s="1064"/>
      <c r="X28" s="1064"/>
      <c r="Y28" s="1064"/>
      <c r="Z28" s="1064"/>
      <c r="AA28" s="1064"/>
      <c r="AB28" s="1064"/>
      <c r="AC28" s="1064"/>
    </row>
    <row r="29" spans="1:29" s="17" customFormat="1">
      <c r="A29" s="649" t="s">
        <v>51</v>
      </c>
      <c r="B29" s="650"/>
      <c r="C29" s="650"/>
      <c r="D29" s="650"/>
      <c r="E29" s="650"/>
      <c r="F29" s="650"/>
      <c r="G29" s="650"/>
      <c r="H29" s="650"/>
      <c r="I29" s="650"/>
      <c r="J29" s="650"/>
      <c r="K29" s="650"/>
      <c r="L29" s="650"/>
      <c r="M29" s="650"/>
      <c r="N29" s="650"/>
      <c r="O29" s="650"/>
      <c r="P29" s="650"/>
      <c r="Q29" s="650"/>
      <c r="R29" s="650"/>
      <c r="S29" s="650"/>
      <c r="T29" s="1038"/>
      <c r="U29" s="1038"/>
      <c r="V29" s="1038"/>
      <c r="W29" s="1038"/>
      <c r="X29" s="1038"/>
      <c r="Y29" s="1038"/>
      <c r="Z29" s="1038">
        <v>17015</v>
      </c>
      <c r="AA29" s="1038">
        <f>SUM(AA22:AA27)</f>
        <v>19772</v>
      </c>
      <c r="AB29" s="1038">
        <f>SUM(AB22:AB27)</f>
        <v>19797.736839999998</v>
      </c>
      <c r="AC29" s="1038">
        <f>SUM(AC22:AC27)</f>
        <v>24200</v>
      </c>
    </row>
    <row r="30" spans="1:29">
      <c r="A30" s="1215"/>
      <c r="B30" s="1126"/>
      <c r="C30" s="1126"/>
      <c r="D30" s="1126"/>
      <c r="E30" s="1126"/>
      <c r="F30" s="1126"/>
      <c r="G30" s="1126"/>
      <c r="H30" s="1126"/>
      <c r="I30" s="1126"/>
      <c r="J30" s="1126"/>
      <c r="K30" s="1126"/>
      <c r="L30" s="1126"/>
      <c r="M30" s="1126"/>
      <c r="N30" s="1126"/>
      <c r="O30" s="1126"/>
      <c r="P30" s="1126"/>
      <c r="Q30" s="1126"/>
      <c r="R30" s="1126"/>
      <c r="S30" s="1126"/>
      <c r="T30" s="1126"/>
      <c r="U30" s="1126"/>
      <c r="V30" s="1126"/>
      <c r="W30" s="1126"/>
      <c r="X30" s="1126"/>
      <c r="Y30" s="1126"/>
      <c r="Z30" s="1126"/>
      <c r="AA30" s="1126"/>
      <c r="AB30" s="1126"/>
      <c r="AC30" s="1126"/>
    </row>
    <row r="31" spans="1:29">
      <c r="A31" s="963" t="s">
        <v>54</v>
      </c>
      <c r="B31" s="1126"/>
      <c r="C31" s="1126"/>
      <c r="D31" s="1126"/>
      <c r="E31" s="1126"/>
      <c r="F31" s="1126"/>
      <c r="G31" s="1126"/>
      <c r="H31" s="1126"/>
      <c r="I31" s="1126"/>
      <c r="J31" s="1126"/>
      <c r="K31" s="1126"/>
      <c r="L31" s="1126"/>
      <c r="M31" s="1126"/>
      <c r="N31" s="1126"/>
      <c r="O31" s="1126"/>
      <c r="P31" s="1126"/>
      <c r="Q31" s="1126"/>
      <c r="R31" s="1126"/>
      <c r="S31" s="1126"/>
      <c r="T31" s="1064"/>
      <c r="U31" s="1064"/>
      <c r="V31" s="1064"/>
      <c r="W31" s="1064"/>
      <c r="X31" s="1064"/>
      <c r="Y31" s="1064"/>
      <c r="Z31" s="1064"/>
      <c r="AA31" s="1064"/>
      <c r="AB31" s="1064"/>
      <c r="AC31" s="1064"/>
    </row>
    <row r="32" spans="1:29">
      <c r="A32" s="1215" t="s">
        <v>37</v>
      </c>
      <c r="B32" s="1126"/>
      <c r="C32" s="1126"/>
      <c r="D32" s="1126"/>
      <c r="E32" s="1126"/>
      <c r="F32" s="1126"/>
      <c r="G32" s="1126"/>
      <c r="H32" s="1126"/>
      <c r="I32" s="1126"/>
      <c r="J32" s="1126"/>
      <c r="K32" s="1126"/>
      <c r="L32" s="1126"/>
      <c r="M32" s="1126"/>
      <c r="N32" s="1126"/>
      <c r="O32" s="1126"/>
      <c r="P32" s="1126"/>
      <c r="Q32" s="1126"/>
      <c r="R32" s="1126"/>
      <c r="S32" s="1126"/>
      <c r="T32" s="1065"/>
      <c r="U32" s="1065"/>
      <c r="V32" s="1065"/>
      <c r="W32" s="1065"/>
      <c r="X32" s="1065"/>
      <c r="Y32" s="1065"/>
      <c r="Z32" s="1065">
        <f t="shared" ref="Z32:AB33" si="1">+Z22/Z6</f>
        <v>0.22066914498141263</v>
      </c>
      <c r="AA32" s="1065">
        <f t="shared" si="1"/>
        <v>0.23430351138305497</v>
      </c>
      <c r="AB32" s="1065">
        <f t="shared" si="1"/>
        <v>0.22320937396853338</v>
      </c>
      <c r="AC32" s="1121">
        <f>+AC22/AC6</f>
        <v>0.23111844820470492</v>
      </c>
    </row>
    <row r="33" spans="1:29">
      <c r="A33" s="1215" t="s">
        <v>420</v>
      </c>
      <c r="B33" s="1126"/>
      <c r="C33" s="1126"/>
      <c r="D33" s="1126"/>
      <c r="E33" s="1126"/>
      <c r="F33" s="1126"/>
      <c r="G33" s="1126"/>
      <c r="H33" s="1126"/>
      <c r="I33" s="1126"/>
      <c r="J33" s="1126"/>
      <c r="K33" s="1126"/>
      <c r="L33" s="1126"/>
      <c r="M33" s="1126"/>
      <c r="N33" s="1126"/>
      <c r="O33" s="1126"/>
      <c r="P33" s="1126"/>
      <c r="Q33" s="1126"/>
      <c r="R33" s="1126"/>
      <c r="S33" s="1126"/>
      <c r="T33" s="1065"/>
      <c r="U33" s="1065"/>
      <c r="V33" s="1065"/>
      <c r="W33" s="1065"/>
      <c r="X33" s="1065"/>
      <c r="Y33" s="1065"/>
      <c r="Z33" s="1065">
        <f>+Z23/Z7</f>
        <v>0.18196721311475411</v>
      </c>
      <c r="AA33" s="1065">
        <f t="shared" si="1"/>
        <v>0.18312405826217981</v>
      </c>
      <c r="AB33" s="1065">
        <f t="shared" si="1"/>
        <v>0.22440314191419142</v>
      </c>
      <c r="AC33" s="1121">
        <f>+AC23/AC7</f>
        <v>0.25308957205596977</v>
      </c>
    </row>
    <row r="34" spans="1:29">
      <c r="A34" s="1215" t="s">
        <v>38</v>
      </c>
      <c r="B34" s="1126"/>
      <c r="C34" s="1126"/>
      <c r="D34" s="1126"/>
      <c r="E34" s="1126"/>
      <c r="F34" s="1126"/>
      <c r="G34" s="1126"/>
      <c r="H34" s="1126"/>
      <c r="I34" s="1126"/>
      <c r="J34" s="1126"/>
      <c r="K34" s="1126"/>
      <c r="L34" s="1126"/>
      <c r="M34" s="1126"/>
      <c r="N34" s="1126"/>
      <c r="O34" s="1126"/>
      <c r="P34" s="1126"/>
      <c r="Q34" s="1126"/>
      <c r="R34" s="1126"/>
      <c r="S34" s="1126"/>
      <c r="T34" s="1065"/>
      <c r="U34" s="1065"/>
      <c r="V34" s="1065"/>
      <c r="W34" s="1065"/>
      <c r="X34" s="1065"/>
      <c r="Y34" s="1065"/>
      <c r="Z34" s="1065">
        <f>+Z24/Z8</f>
        <v>0.22331877729257643</v>
      </c>
      <c r="AA34" s="1065">
        <v>0.23014130882151188</v>
      </c>
      <c r="AB34" s="1065">
        <v>0.22840780448824666</v>
      </c>
      <c r="AC34" s="1121">
        <f>+AC24/AC8</f>
        <v>0.25493069548757402</v>
      </c>
    </row>
    <row r="35" spans="1:29">
      <c r="A35" s="1215" t="s">
        <v>39</v>
      </c>
      <c r="B35" s="1126"/>
      <c r="C35" s="1126"/>
      <c r="D35" s="1126"/>
      <c r="E35" s="1126"/>
      <c r="F35" s="1126"/>
      <c r="G35" s="1126"/>
      <c r="H35" s="1126"/>
      <c r="I35" s="1126"/>
      <c r="J35" s="1126"/>
      <c r="K35" s="1126"/>
      <c r="L35" s="1126"/>
      <c r="M35" s="1126"/>
      <c r="N35" s="1126"/>
      <c r="O35" s="1126"/>
      <c r="P35" s="1126"/>
      <c r="Q35" s="1126"/>
      <c r="R35" s="1126"/>
      <c r="S35" s="1126"/>
      <c r="T35" s="1065"/>
      <c r="U35" s="1065"/>
      <c r="V35" s="1065"/>
      <c r="W35" s="1065"/>
      <c r="X35" s="1065"/>
      <c r="Y35" s="1065"/>
      <c r="Z35" s="1065">
        <f>+Z25/Z9</f>
        <v>0.16747025429660159</v>
      </c>
      <c r="AA35" s="1065">
        <v>0.18724920307519219</v>
      </c>
      <c r="AB35" s="1065">
        <v>0.17829333546300363</v>
      </c>
      <c r="AC35" s="1121">
        <f>+AC25/AC9</f>
        <v>0.20037029417815264</v>
      </c>
    </row>
    <row r="36" spans="1:29">
      <c r="A36" s="1215" t="s">
        <v>454</v>
      </c>
      <c r="B36" s="1126"/>
      <c r="C36" s="1126"/>
      <c r="D36" s="1126"/>
      <c r="E36" s="1126"/>
      <c r="F36" s="1126"/>
      <c r="G36" s="1126"/>
      <c r="H36" s="1126"/>
      <c r="I36" s="1126"/>
      <c r="J36" s="1126"/>
      <c r="K36" s="1126"/>
      <c r="L36" s="1126"/>
      <c r="M36" s="1126"/>
      <c r="N36" s="1126"/>
      <c r="O36" s="1126"/>
      <c r="P36" s="1126"/>
      <c r="Q36" s="1126"/>
      <c r="R36" s="1126"/>
      <c r="S36" s="1126"/>
      <c r="T36" s="1065"/>
      <c r="U36" s="1065"/>
      <c r="V36" s="1065"/>
      <c r="W36" s="1065"/>
      <c r="X36" s="1065"/>
      <c r="Y36" s="1065"/>
      <c r="Z36" s="1065">
        <f>+Z26/Z10</f>
        <v>0.11995386389850057</v>
      </c>
      <c r="AA36" s="1065">
        <v>0.15546565389696168</v>
      </c>
      <c r="AB36" s="1065">
        <v>0.15007630998812957</v>
      </c>
      <c r="AC36" s="1122">
        <f>+AC26/AC10</f>
        <v>0.16133172278423674</v>
      </c>
    </row>
    <row r="37" spans="1:29">
      <c r="A37" s="1215"/>
      <c r="B37" s="1126"/>
      <c r="C37" s="1126"/>
      <c r="D37" s="1126"/>
      <c r="E37" s="1126"/>
      <c r="F37" s="1126"/>
      <c r="G37" s="1126"/>
      <c r="H37" s="1126"/>
      <c r="I37" s="1126"/>
      <c r="J37" s="1126"/>
      <c r="K37" s="1126"/>
      <c r="L37" s="1126"/>
      <c r="M37" s="1126"/>
      <c r="N37" s="1126"/>
      <c r="O37" s="1126"/>
      <c r="P37" s="1126"/>
      <c r="Q37" s="1126"/>
      <c r="R37" s="1126"/>
      <c r="S37" s="1126"/>
      <c r="T37" s="1065"/>
      <c r="U37" s="1065"/>
      <c r="V37" s="1065"/>
      <c r="W37" s="1065"/>
      <c r="X37" s="1065"/>
      <c r="Y37" s="1065"/>
      <c r="Z37" s="1065"/>
      <c r="AA37" s="1065"/>
      <c r="AB37" s="1065"/>
      <c r="AC37" s="1123"/>
    </row>
    <row r="38" spans="1:29">
      <c r="A38" s="650" t="s">
        <v>54</v>
      </c>
      <c r="B38" s="1223"/>
      <c r="C38" s="1223"/>
      <c r="D38" s="1223"/>
      <c r="E38" s="1223"/>
      <c r="F38" s="1223"/>
      <c r="G38" s="1223"/>
      <c r="H38" s="1223"/>
      <c r="I38" s="1223"/>
      <c r="J38" s="1223"/>
      <c r="K38" s="1223"/>
      <c r="L38" s="1223"/>
      <c r="M38" s="1223"/>
      <c r="N38" s="1223"/>
      <c r="O38" s="1223"/>
      <c r="P38" s="1223"/>
      <c r="Q38" s="1223"/>
      <c r="R38" s="1223"/>
      <c r="S38" s="1223"/>
      <c r="T38" s="1040"/>
      <c r="U38" s="1040"/>
      <c r="V38" s="1040"/>
      <c r="W38" s="1040"/>
      <c r="X38" s="1040"/>
      <c r="Y38" s="1040"/>
      <c r="Z38" s="1040">
        <f>+Z29/Z12</f>
        <v>0.18154949264305759</v>
      </c>
      <c r="AA38" s="1040">
        <f>+AA29/AA12</f>
        <v>0.19977165489577967</v>
      </c>
      <c r="AB38" s="1040">
        <f>+AB29/AB12</f>
        <v>0.19532871107778521</v>
      </c>
      <c r="AC38" s="1398">
        <f>+AC29/AC12</f>
        <v>0.20786627842055985</v>
      </c>
    </row>
    <row r="39" spans="1:29">
      <c r="A39" s="1215"/>
      <c r="B39" s="1126"/>
      <c r="C39" s="1126"/>
      <c r="D39" s="1126"/>
      <c r="E39" s="1126"/>
      <c r="F39" s="1126"/>
      <c r="G39" s="1126"/>
      <c r="H39" s="1126"/>
      <c r="I39" s="1126"/>
      <c r="J39" s="1126"/>
      <c r="K39" s="1126"/>
      <c r="L39" s="1126"/>
      <c r="M39" s="1126"/>
      <c r="N39" s="1126"/>
      <c r="O39" s="1126"/>
      <c r="P39" s="1126"/>
      <c r="Q39" s="1126"/>
      <c r="R39" s="1126"/>
      <c r="S39" s="1126"/>
      <c r="T39" s="1031"/>
      <c r="U39" s="1031"/>
      <c r="V39" s="1031"/>
      <c r="W39" s="1031"/>
      <c r="X39" s="1031"/>
      <c r="Y39" s="1031"/>
      <c r="Z39" s="1031"/>
      <c r="AA39" s="1031"/>
      <c r="AB39" s="1031"/>
      <c r="AC39" s="1031"/>
    </row>
    <row r="40" spans="1:29">
      <c r="A40" s="1215" t="s">
        <v>55</v>
      </c>
      <c r="B40" s="1126"/>
      <c r="C40" s="1126"/>
      <c r="D40" s="1126"/>
      <c r="E40" s="1126"/>
      <c r="F40" s="1126"/>
      <c r="G40" s="1126"/>
      <c r="H40" s="1126"/>
      <c r="I40" s="1126"/>
      <c r="J40" s="1126"/>
      <c r="K40" s="1126"/>
      <c r="L40" s="1126"/>
      <c r="M40" s="1126"/>
      <c r="N40" s="1126"/>
      <c r="O40" s="1126"/>
      <c r="P40" s="1126"/>
      <c r="Q40" s="1126"/>
      <c r="R40" s="1126"/>
      <c r="S40" s="1126"/>
      <c r="T40" s="1064"/>
      <c r="U40" s="1064"/>
      <c r="V40" s="1064"/>
      <c r="W40" s="1064"/>
      <c r="X40" s="1064"/>
      <c r="Y40" s="1064"/>
      <c r="Z40" s="1064">
        <v>-924</v>
      </c>
      <c r="AA40" s="1064">
        <v>-897</v>
      </c>
      <c r="AB40" s="1064">
        <v>-993</v>
      </c>
      <c r="AC40" s="1064">
        <v>-1071</v>
      </c>
    </row>
    <row r="41" spans="1:29" hidden="1" outlineLevel="1">
      <c r="A41" s="1215" t="s">
        <v>56</v>
      </c>
      <c r="B41" s="1126"/>
      <c r="C41" s="1126"/>
      <c r="D41" s="1126"/>
      <c r="E41" s="1126"/>
      <c r="F41" s="1126"/>
      <c r="G41" s="1126"/>
      <c r="H41" s="1126"/>
      <c r="I41" s="1126"/>
      <c r="J41" s="1126"/>
      <c r="K41" s="1126"/>
      <c r="L41" s="1126"/>
      <c r="M41" s="1126"/>
      <c r="N41" s="1126"/>
      <c r="O41" s="1126"/>
      <c r="P41" s="1126"/>
      <c r="Q41" s="1126"/>
      <c r="R41" s="1126"/>
      <c r="S41" s="1126"/>
      <c r="T41" s="1064"/>
      <c r="U41" s="1064"/>
      <c r="V41" s="1064"/>
      <c r="W41" s="1064"/>
      <c r="X41" s="1064"/>
      <c r="Y41" s="1064"/>
      <c r="Z41" s="1064"/>
      <c r="AA41" s="1064"/>
      <c r="AB41" s="1064"/>
      <c r="AC41" s="1064"/>
    </row>
    <row r="42" spans="1:29" hidden="1" outlineLevel="1">
      <c r="A42" s="1215" t="s">
        <v>57</v>
      </c>
      <c r="B42" s="1126"/>
      <c r="C42" s="1126"/>
      <c r="D42" s="1126"/>
      <c r="E42" s="1126"/>
      <c r="F42" s="1126"/>
      <c r="G42" s="1126"/>
      <c r="H42" s="1126"/>
      <c r="I42" s="1126"/>
      <c r="J42" s="1126"/>
      <c r="K42" s="1126"/>
      <c r="L42" s="1126"/>
      <c r="M42" s="1126"/>
      <c r="N42" s="1126"/>
      <c r="O42" s="1126"/>
      <c r="P42" s="1126"/>
      <c r="Q42" s="1126"/>
      <c r="R42" s="1126"/>
      <c r="S42" s="1126"/>
      <c r="T42" s="1032"/>
      <c r="U42" s="1032"/>
      <c r="V42" s="1032"/>
      <c r="W42" s="1032"/>
      <c r="X42" s="1032"/>
      <c r="Y42" s="1032"/>
      <c r="Z42" s="1032">
        <v>-699</v>
      </c>
      <c r="AA42" s="1032">
        <v>-750</v>
      </c>
      <c r="AB42" s="1032">
        <v>-769</v>
      </c>
      <c r="AC42" s="1032">
        <v>-971</v>
      </c>
    </row>
    <row r="43" spans="1:29" hidden="1" outlineLevel="1">
      <c r="A43" s="1215" t="s">
        <v>58</v>
      </c>
      <c r="B43" s="1126"/>
      <c r="C43" s="1126"/>
      <c r="D43" s="1126"/>
      <c r="E43" s="1126"/>
      <c r="F43" s="1126"/>
      <c r="G43" s="1126"/>
      <c r="H43" s="1126"/>
      <c r="I43" s="1126"/>
      <c r="J43" s="1126"/>
      <c r="K43" s="1126"/>
      <c r="L43" s="1126"/>
      <c r="M43" s="1126"/>
      <c r="N43" s="1126"/>
      <c r="O43" s="1126"/>
      <c r="P43" s="1126"/>
      <c r="Q43" s="1126"/>
      <c r="R43" s="1126"/>
      <c r="S43" s="1126"/>
      <c r="T43" s="1064"/>
      <c r="U43" s="1064"/>
      <c r="V43" s="1064"/>
      <c r="W43" s="1064"/>
      <c r="X43" s="1064"/>
      <c r="Y43" s="1064"/>
      <c r="Z43" s="1064"/>
      <c r="AA43" s="1064"/>
      <c r="AB43" s="1064"/>
      <c r="AC43" s="1064"/>
    </row>
    <row r="44" spans="1:29" hidden="1" outlineLevel="1">
      <c r="A44" s="1215" t="s">
        <v>59</v>
      </c>
      <c r="B44" s="1126"/>
      <c r="C44" s="1126"/>
      <c r="D44" s="1126"/>
      <c r="E44" s="1126"/>
      <c r="F44" s="1126"/>
      <c r="G44" s="1126"/>
      <c r="H44" s="1126"/>
      <c r="I44" s="1126"/>
      <c r="J44" s="1126"/>
      <c r="K44" s="1126"/>
      <c r="L44" s="1126"/>
      <c r="M44" s="1126"/>
      <c r="N44" s="1126"/>
      <c r="O44" s="1126"/>
      <c r="P44" s="1126"/>
      <c r="Q44" s="1126"/>
      <c r="R44" s="1126"/>
      <c r="S44" s="1126"/>
      <c r="T44" s="1064"/>
      <c r="U44" s="1064"/>
      <c r="V44" s="1064"/>
      <c r="W44" s="1064"/>
      <c r="X44" s="1064"/>
      <c r="Y44" s="1064"/>
      <c r="Z44" s="1064"/>
      <c r="AA44" s="1064"/>
      <c r="AB44" s="1064"/>
      <c r="AC44" s="1064"/>
    </row>
    <row r="45" spans="1:29" s="17" customFormat="1" collapsed="1">
      <c r="A45" s="649" t="s">
        <v>60</v>
      </c>
      <c r="B45" s="650"/>
      <c r="C45" s="650"/>
      <c r="D45" s="650"/>
      <c r="E45" s="650"/>
      <c r="F45" s="650"/>
      <c r="G45" s="650"/>
      <c r="H45" s="650"/>
      <c r="I45" s="650"/>
      <c r="J45" s="650"/>
      <c r="K45" s="650"/>
      <c r="L45" s="650"/>
      <c r="M45" s="650"/>
      <c r="N45" s="650"/>
      <c r="O45" s="650"/>
      <c r="P45" s="650"/>
      <c r="Q45" s="650"/>
      <c r="R45" s="650"/>
      <c r="S45" s="650"/>
      <c r="T45" s="1038"/>
      <c r="U45" s="1038"/>
      <c r="V45" s="1038"/>
      <c r="W45" s="1038"/>
      <c r="X45" s="1038"/>
      <c r="Y45" s="1038"/>
      <c r="Z45" s="1038">
        <f>+Z29+Z40</f>
        <v>16091</v>
      </c>
      <c r="AA45" s="1038">
        <f>+AA29+AA40</f>
        <v>18875</v>
      </c>
      <c r="AB45" s="1038">
        <f>+AB29+AB40</f>
        <v>18804.736839999998</v>
      </c>
      <c r="AC45" s="1038">
        <f>+AC29+AC40</f>
        <v>23129</v>
      </c>
    </row>
    <row r="46" spans="1:29" s="17" customFormat="1">
      <c r="A46" s="1126" t="s">
        <v>61</v>
      </c>
      <c r="B46" s="963"/>
      <c r="C46" s="963"/>
      <c r="D46" s="963"/>
      <c r="E46" s="963"/>
      <c r="F46" s="963"/>
      <c r="G46" s="963"/>
      <c r="H46" s="963"/>
      <c r="I46" s="963"/>
      <c r="J46" s="963"/>
      <c r="K46" s="963"/>
      <c r="L46" s="963"/>
      <c r="M46" s="963"/>
      <c r="N46" s="963"/>
      <c r="O46" s="963"/>
      <c r="P46" s="963"/>
      <c r="Q46" s="963"/>
      <c r="R46" s="963"/>
      <c r="S46" s="963"/>
      <c r="T46" s="1031"/>
      <c r="U46" s="1031"/>
      <c r="V46" s="1031"/>
      <c r="W46" s="1031"/>
      <c r="X46" s="1031"/>
      <c r="Y46" s="1031"/>
      <c r="Z46" s="1031">
        <f>+Z45/Z12</f>
        <v>0.17169044291034027</v>
      </c>
      <c r="AA46" s="1031">
        <v>0.18424839224361547</v>
      </c>
      <c r="AB46" s="1031">
        <v>0.1855341568333399</v>
      </c>
      <c r="AC46" s="1031">
        <v>0.19866690717310451</v>
      </c>
    </row>
    <row r="47" spans="1:29">
      <c r="A47" s="1126"/>
      <c r="B47" s="1126"/>
      <c r="C47" s="1126"/>
      <c r="D47" s="1126"/>
      <c r="E47" s="1126"/>
      <c r="F47" s="1126"/>
      <c r="G47" s="1126"/>
      <c r="H47" s="1126"/>
      <c r="I47" s="1126"/>
      <c r="J47" s="1126"/>
      <c r="K47" s="1126"/>
      <c r="L47" s="1126"/>
      <c r="M47" s="1126"/>
      <c r="N47" s="1126"/>
      <c r="O47" s="1126"/>
      <c r="P47" s="1126"/>
      <c r="Q47" s="1126"/>
      <c r="R47" s="1126"/>
      <c r="S47" s="1126"/>
      <c r="T47" s="1093"/>
      <c r="U47" s="1093"/>
      <c r="V47" s="1093"/>
      <c r="W47" s="1093"/>
      <c r="X47" s="1093"/>
      <c r="Y47" s="1093"/>
      <c r="Z47" s="1093"/>
      <c r="AA47" s="1093"/>
      <c r="AB47" s="1093"/>
      <c r="AC47" s="1093"/>
    </row>
    <row r="48" spans="1:29">
      <c r="A48" s="1215" t="s">
        <v>62</v>
      </c>
      <c r="B48" s="1126"/>
      <c r="C48" s="1126"/>
      <c r="D48" s="1126"/>
      <c r="E48" s="1126"/>
      <c r="F48" s="1126"/>
      <c r="G48" s="1126"/>
      <c r="H48" s="1126"/>
      <c r="I48" s="1126"/>
      <c r="J48" s="1126"/>
      <c r="K48" s="1126"/>
      <c r="L48" s="1126"/>
      <c r="M48" s="1126"/>
      <c r="N48" s="1126"/>
      <c r="O48" s="1126"/>
      <c r="P48" s="1126"/>
      <c r="Q48" s="1126"/>
      <c r="R48" s="1126"/>
      <c r="S48" s="1126"/>
      <c r="T48" s="1064"/>
      <c r="U48" s="1064"/>
      <c r="V48" s="1064"/>
      <c r="W48" s="1064"/>
      <c r="X48" s="1064"/>
      <c r="Y48" s="1064"/>
      <c r="Z48" s="1064">
        <v>-3916</v>
      </c>
      <c r="AA48" s="1064">
        <v>-7098</v>
      </c>
      <c r="AB48" s="1064">
        <v>-5020</v>
      </c>
      <c r="AC48" s="1064">
        <v>-6367</v>
      </c>
    </row>
    <row r="49" spans="1:31">
      <c r="A49" s="1215" t="s">
        <v>63</v>
      </c>
      <c r="B49" s="1126"/>
      <c r="C49" s="1126"/>
      <c r="D49" s="1126"/>
      <c r="E49" s="1126"/>
      <c r="F49" s="1126"/>
      <c r="G49" s="1126"/>
      <c r="H49" s="1126"/>
      <c r="I49" s="1126"/>
      <c r="J49" s="1126"/>
      <c r="K49" s="1126"/>
      <c r="L49" s="1126"/>
      <c r="M49" s="1126"/>
      <c r="N49" s="1126"/>
      <c r="O49" s="1126"/>
      <c r="P49" s="1126"/>
      <c r="Q49" s="1126"/>
      <c r="R49" s="1126"/>
      <c r="S49" s="1126"/>
      <c r="T49" s="1093"/>
      <c r="U49" s="1093"/>
      <c r="V49" s="1093"/>
      <c r="W49" s="1093"/>
      <c r="X49" s="1093"/>
      <c r="Y49" s="1093"/>
      <c r="Z49" s="1093"/>
      <c r="AA49" s="1093"/>
      <c r="AB49" s="1093"/>
      <c r="AC49" s="1093"/>
    </row>
    <row r="50" spans="1:31">
      <c r="A50" s="649" t="s">
        <v>64</v>
      </c>
      <c r="B50" s="650"/>
      <c r="C50" s="650"/>
      <c r="D50" s="650"/>
      <c r="E50" s="650"/>
      <c r="F50" s="650"/>
      <c r="G50" s="650"/>
      <c r="H50" s="650"/>
      <c r="I50" s="650"/>
      <c r="J50" s="650"/>
      <c r="K50" s="650"/>
      <c r="L50" s="650"/>
      <c r="M50" s="650"/>
      <c r="N50" s="650"/>
      <c r="O50" s="650"/>
      <c r="P50" s="650"/>
      <c r="Q50" s="650"/>
      <c r="R50" s="650"/>
      <c r="S50" s="650"/>
      <c r="T50" s="1038"/>
      <c r="U50" s="1038"/>
      <c r="V50" s="1038"/>
      <c r="W50" s="1038"/>
      <c r="X50" s="1038"/>
      <c r="Y50" s="1038"/>
      <c r="Z50" s="1038">
        <f>+Z45+Z48</f>
        <v>12175</v>
      </c>
      <c r="AA50" s="1038">
        <f>+AA45+AA48</f>
        <v>11777</v>
      </c>
      <c r="AB50" s="1038">
        <f>+AB45+AB48</f>
        <v>13784.736839999998</v>
      </c>
      <c r="AC50" s="1038">
        <f>+AC45+AC48</f>
        <v>16762</v>
      </c>
    </row>
    <row r="51" spans="1:31">
      <c r="A51" s="1215" t="s">
        <v>65</v>
      </c>
      <c r="B51" s="1126"/>
      <c r="C51" s="1126"/>
      <c r="D51" s="1126"/>
      <c r="E51" s="1126"/>
      <c r="F51" s="1126"/>
      <c r="G51" s="1126"/>
      <c r="H51" s="1126"/>
      <c r="I51" s="1126"/>
      <c r="J51" s="1126"/>
      <c r="K51" s="1126"/>
      <c r="L51" s="1126"/>
      <c r="M51" s="1126"/>
      <c r="N51" s="1126"/>
      <c r="O51" s="1126"/>
      <c r="P51" s="1126"/>
      <c r="Q51" s="1126"/>
      <c r="R51" s="1126"/>
      <c r="S51" s="1126"/>
      <c r="T51" s="1064"/>
      <c r="U51" s="1064"/>
      <c r="V51" s="1064"/>
      <c r="W51" s="1064"/>
      <c r="X51" s="1064"/>
      <c r="Y51" s="1064"/>
      <c r="Z51" s="1064">
        <v>0</v>
      </c>
      <c r="AA51" s="1064">
        <v>-54</v>
      </c>
      <c r="AB51" s="1064">
        <v>-1837</v>
      </c>
      <c r="AC51" s="1064">
        <v>-69</v>
      </c>
    </row>
    <row r="52" spans="1:31" s="17" customFormat="1">
      <c r="A52" s="649" t="s">
        <v>66</v>
      </c>
      <c r="B52" s="650"/>
      <c r="C52" s="650"/>
      <c r="D52" s="650"/>
      <c r="E52" s="650"/>
      <c r="F52" s="650"/>
      <c r="G52" s="650"/>
      <c r="H52" s="650"/>
      <c r="I52" s="650"/>
      <c r="J52" s="650"/>
      <c r="K52" s="650"/>
      <c r="L52" s="650"/>
      <c r="M52" s="650"/>
      <c r="N52" s="650"/>
      <c r="O52" s="650"/>
      <c r="P52" s="650"/>
      <c r="Q52" s="650"/>
      <c r="R52" s="650"/>
      <c r="S52" s="650"/>
      <c r="T52" s="1039"/>
      <c r="U52" s="1039"/>
      <c r="V52" s="1039"/>
      <c r="W52" s="1039"/>
      <c r="X52" s="1039"/>
      <c r="Y52" s="1039"/>
      <c r="Z52" s="1039">
        <f>Z50+Z51</f>
        <v>12175</v>
      </c>
      <c r="AA52" s="1039">
        <f>AA50+AA51</f>
        <v>11723</v>
      </c>
      <c r="AB52" s="1039">
        <f>AB50+AB51</f>
        <v>11947.736839999998</v>
      </c>
      <c r="AC52" s="1039">
        <f>AC50+AC51</f>
        <v>16693</v>
      </c>
    </row>
    <row r="53" spans="1:31" s="17" customFormat="1">
      <c r="A53" s="1126" t="s">
        <v>67</v>
      </c>
      <c r="B53" s="963"/>
      <c r="C53" s="963"/>
      <c r="D53" s="963"/>
      <c r="E53" s="963"/>
      <c r="F53" s="963"/>
      <c r="G53" s="963"/>
      <c r="H53" s="963"/>
      <c r="I53" s="963"/>
      <c r="J53" s="963"/>
      <c r="K53" s="963"/>
      <c r="L53" s="963"/>
      <c r="M53" s="963"/>
      <c r="N53" s="963"/>
      <c r="O53" s="963"/>
      <c r="P53" s="963"/>
      <c r="Q53" s="963"/>
      <c r="R53" s="963"/>
      <c r="S53" s="963"/>
      <c r="T53" s="1065"/>
      <c r="U53" s="1065"/>
      <c r="V53" s="1065"/>
      <c r="W53" s="1065"/>
      <c r="X53" s="1065"/>
      <c r="Y53" s="1065"/>
      <c r="Z53" s="1065">
        <f>+Z52/Z12</f>
        <v>0.12990685118596687</v>
      </c>
      <c r="AA53" s="1065">
        <v>0.11899204833641498</v>
      </c>
      <c r="AB53" s="1065">
        <v>0.13600576186905561</v>
      </c>
      <c r="AC53" s="1065">
        <f>AC50/AC12</f>
        <v>0.14397746111096796</v>
      </c>
    </row>
    <row r="54" spans="1:31" s="17" customFormat="1">
      <c r="A54" s="1126" t="s">
        <v>68</v>
      </c>
      <c r="B54" s="963"/>
      <c r="C54" s="963"/>
      <c r="D54" s="963"/>
      <c r="E54" s="963"/>
      <c r="F54" s="963"/>
      <c r="G54" s="963"/>
      <c r="H54" s="963"/>
      <c r="I54" s="963"/>
      <c r="J54" s="963"/>
      <c r="K54" s="963"/>
      <c r="L54" s="963"/>
      <c r="M54" s="963"/>
      <c r="N54" s="963"/>
      <c r="O54" s="963"/>
      <c r="P54" s="963"/>
      <c r="Q54" s="963"/>
      <c r="R54" s="963"/>
      <c r="S54" s="963"/>
      <c r="T54" s="1064"/>
      <c r="U54" s="1064"/>
      <c r="V54" s="1064"/>
      <c r="W54" s="1064"/>
      <c r="X54" s="1064"/>
      <c r="Y54" s="1064"/>
      <c r="Z54" s="1064">
        <v>12169</v>
      </c>
      <c r="AA54" s="1064">
        <v>11717</v>
      </c>
      <c r="AB54" s="1064">
        <v>11931</v>
      </c>
      <c r="AC54" s="1064">
        <v>16671</v>
      </c>
    </row>
    <row r="55" spans="1:31" s="17" customFormat="1">
      <c r="A55" s="1126" t="s">
        <v>69</v>
      </c>
      <c r="B55" s="963"/>
      <c r="C55" s="963"/>
      <c r="D55" s="963"/>
      <c r="E55" s="963"/>
      <c r="F55" s="963"/>
      <c r="G55" s="963"/>
      <c r="H55" s="963"/>
      <c r="I55" s="963"/>
      <c r="J55" s="963"/>
      <c r="K55" s="963"/>
      <c r="L55" s="963"/>
      <c r="M55" s="963"/>
      <c r="N55" s="963"/>
      <c r="O55" s="963"/>
      <c r="P55" s="963"/>
      <c r="Q55" s="963"/>
      <c r="R55" s="963"/>
      <c r="S55" s="963"/>
      <c r="T55" s="1064"/>
      <c r="U55" s="1064"/>
      <c r="V55" s="1064"/>
      <c r="W55" s="1064"/>
      <c r="X55" s="1064"/>
      <c r="Y55" s="1064"/>
      <c r="Z55" s="1064">
        <v>6</v>
      </c>
      <c r="AA55" s="1064">
        <v>6</v>
      </c>
      <c r="AB55" s="1064">
        <v>17</v>
      </c>
      <c r="AC55" s="1064">
        <v>22</v>
      </c>
    </row>
    <row r="56" spans="1:31" s="17" customFormat="1">
      <c r="A56" s="963"/>
      <c r="B56" s="963"/>
      <c r="C56" s="963"/>
      <c r="D56" s="963"/>
      <c r="E56" s="963"/>
      <c r="F56" s="963"/>
      <c r="G56" s="963"/>
      <c r="H56" s="963"/>
      <c r="I56" s="963"/>
      <c r="J56" s="963"/>
      <c r="K56" s="963"/>
      <c r="L56" s="963"/>
      <c r="M56" s="963"/>
      <c r="N56" s="963"/>
      <c r="O56" s="963"/>
      <c r="P56" s="963"/>
      <c r="Q56" s="963"/>
      <c r="R56" s="963"/>
      <c r="S56" s="963"/>
      <c r="T56" s="1065"/>
      <c r="U56" s="1065"/>
      <c r="V56" s="1065"/>
      <c r="W56" s="1065"/>
      <c r="X56" s="1065"/>
      <c r="Y56" s="1065"/>
      <c r="Z56" s="1065"/>
      <c r="AA56" s="1065"/>
      <c r="AB56" s="1065"/>
      <c r="AC56" s="1065"/>
    </row>
    <row r="57" spans="1:31">
      <c r="A57" s="1222" t="s">
        <v>70</v>
      </c>
      <c r="B57" s="1222"/>
      <c r="C57" s="1222"/>
      <c r="D57" s="1222"/>
      <c r="E57" s="1222"/>
      <c r="F57" s="1222"/>
      <c r="G57" s="1222"/>
      <c r="H57" s="1222"/>
      <c r="I57" s="1222"/>
      <c r="J57" s="1222"/>
      <c r="K57" s="1222"/>
      <c r="L57" s="1222"/>
      <c r="M57" s="1222"/>
      <c r="N57" s="1222"/>
      <c r="O57" s="1222"/>
      <c r="P57" s="1222"/>
      <c r="Q57" s="1222"/>
      <c r="R57" s="1222"/>
      <c r="S57" s="1222"/>
      <c r="T57" s="1199"/>
      <c r="U57" s="1199"/>
      <c r="V57" s="1199"/>
      <c r="W57" s="1199"/>
      <c r="X57" s="1199"/>
      <c r="Y57" s="1199"/>
      <c r="Z57" s="1199">
        <f>SUM(Z58:Z63)</f>
        <v>-729</v>
      </c>
      <c r="AA57" s="1199">
        <v>-359</v>
      </c>
      <c r="AB57" s="1199">
        <v>-264</v>
      </c>
      <c r="AC57" s="1101">
        <f>SUM(AC58:AC63)</f>
        <v>-749</v>
      </c>
      <c r="AD57" s="26"/>
      <c r="AE57" s="26"/>
    </row>
    <row r="58" spans="1:31" hidden="1" outlineLevel="1">
      <c r="A58" s="1215" t="s">
        <v>37</v>
      </c>
      <c r="B58" s="1126"/>
      <c r="C58" s="1126"/>
      <c r="D58" s="1126"/>
      <c r="E58" s="1126"/>
      <c r="F58" s="1126"/>
      <c r="G58" s="1126"/>
      <c r="H58" s="1126"/>
      <c r="I58" s="1126"/>
      <c r="J58" s="1126"/>
      <c r="K58" s="1126"/>
      <c r="L58" s="1126"/>
      <c r="M58" s="1126"/>
      <c r="N58" s="1126"/>
      <c r="O58" s="1126"/>
      <c r="P58" s="1126"/>
      <c r="Q58" s="1126"/>
      <c r="R58" s="1126"/>
      <c r="S58" s="1126"/>
      <c r="T58" s="1064"/>
      <c r="U58" s="1064"/>
      <c r="V58" s="1064"/>
      <c r="W58" s="1064"/>
      <c r="X58" s="1064"/>
      <c r="Y58" s="1064"/>
      <c r="Z58" s="1064">
        <v>-180</v>
      </c>
      <c r="AA58" s="1064">
        <v>-55</v>
      </c>
      <c r="AB58" s="1064"/>
      <c r="AC58" s="1064">
        <v>0</v>
      </c>
    </row>
    <row r="59" spans="1:31" hidden="1" outlineLevel="1">
      <c r="A59" s="1215" t="s">
        <v>420</v>
      </c>
      <c r="B59" s="1126"/>
      <c r="C59" s="1126"/>
      <c r="D59" s="1126"/>
      <c r="E59" s="1126"/>
      <c r="F59" s="1126"/>
      <c r="G59" s="1126"/>
      <c r="H59" s="1126"/>
      <c r="I59" s="1126"/>
      <c r="J59" s="1126"/>
      <c r="K59" s="1126"/>
      <c r="L59" s="1126"/>
      <c r="M59" s="1126"/>
      <c r="N59" s="1126"/>
      <c r="O59" s="1126"/>
      <c r="P59" s="1126"/>
      <c r="Q59" s="1126"/>
      <c r="R59" s="1126"/>
      <c r="S59" s="1126"/>
      <c r="T59" s="1064"/>
      <c r="U59" s="1064"/>
      <c r="V59" s="1064"/>
      <c r="W59" s="1064"/>
      <c r="X59" s="1064"/>
      <c r="Y59" s="1064"/>
      <c r="Z59" s="1064"/>
      <c r="AA59" s="1064"/>
      <c r="AB59" s="1064">
        <v>50</v>
      </c>
      <c r="AC59" s="1097">
        <v>0</v>
      </c>
    </row>
    <row r="60" spans="1:31" hidden="1" outlineLevel="1">
      <c r="A60" s="1215" t="s">
        <v>38</v>
      </c>
      <c r="B60" s="1126"/>
      <c r="C60" s="1126"/>
      <c r="D60" s="1126"/>
      <c r="E60" s="1126"/>
      <c r="F60" s="1126"/>
      <c r="G60" s="1126"/>
      <c r="H60" s="1126"/>
      <c r="I60" s="1126"/>
      <c r="J60" s="1126"/>
      <c r="K60" s="1126"/>
      <c r="L60" s="1126"/>
      <c r="M60" s="1126"/>
      <c r="N60" s="1126"/>
      <c r="O60" s="1126"/>
      <c r="P60" s="1126"/>
      <c r="Q60" s="1126"/>
      <c r="R60" s="1126"/>
      <c r="S60" s="1126"/>
      <c r="T60" s="1064"/>
      <c r="U60" s="1064"/>
      <c r="V60" s="1064"/>
      <c r="W60" s="1064"/>
      <c r="X60" s="1064"/>
      <c r="Y60" s="1064"/>
      <c r="Z60" s="1064">
        <v>0</v>
      </c>
      <c r="AA60" s="1064"/>
      <c r="AB60" s="1064"/>
      <c r="AC60" s="1097">
        <v>380</v>
      </c>
    </row>
    <row r="61" spans="1:31" hidden="1" outlineLevel="1">
      <c r="A61" s="1215" t="s">
        <v>39</v>
      </c>
      <c r="B61" s="1126"/>
      <c r="C61" s="1126"/>
      <c r="D61" s="1126"/>
      <c r="E61" s="1126"/>
      <c r="F61" s="1126"/>
      <c r="G61" s="1126"/>
      <c r="H61" s="1126"/>
      <c r="I61" s="1126"/>
      <c r="J61" s="1126"/>
      <c r="K61" s="1126"/>
      <c r="L61" s="1126"/>
      <c r="M61" s="1126"/>
      <c r="N61" s="1126"/>
      <c r="O61" s="1126"/>
      <c r="P61" s="1126"/>
      <c r="Q61" s="1126"/>
      <c r="R61" s="1126"/>
      <c r="S61" s="1126"/>
      <c r="T61" s="1064"/>
      <c r="U61" s="1064"/>
      <c r="V61" s="1064"/>
      <c r="W61" s="1064"/>
      <c r="X61" s="1064"/>
      <c r="Y61" s="1064"/>
      <c r="Z61" s="1064">
        <v>-415</v>
      </c>
      <c r="AA61" s="1064">
        <v>-65</v>
      </c>
      <c r="AB61" s="1064"/>
      <c r="AC61" s="1097">
        <v>0</v>
      </c>
    </row>
    <row r="62" spans="1:31" hidden="1" outlineLevel="1">
      <c r="A62" s="1215" t="s">
        <v>454</v>
      </c>
      <c r="B62" s="1126"/>
      <c r="C62" s="1126"/>
      <c r="D62" s="1126"/>
      <c r="E62" s="1126"/>
      <c r="F62" s="1126"/>
      <c r="G62" s="1126"/>
      <c r="H62" s="1126"/>
      <c r="I62" s="1126"/>
      <c r="J62" s="1126"/>
      <c r="K62" s="1126"/>
      <c r="L62" s="1126"/>
      <c r="M62" s="1126"/>
      <c r="N62" s="1126"/>
      <c r="O62" s="1126"/>
      <c r="P62" s="1126"/>
      <c r="Q62" s="1126"/>
      <c r="R62" s="1126"/>
      <c r="S62" s="1126"/>
      <c r="T62" s="1093"/>
      <c r="U62" s="1093"/>
      <c r="V62" s="1093"/>
      <c r="W62" s="1093"/>
      <c r="X62" s="1093"/>
      <c r="Y62" s="1093"/>
      <c r="Z62" s="1093">
        <v>0</v>
      </c>
      <c r="AA62" s="1093">
        <v>-95</v>
      </c>
      <c r="AB62" s="1093"/>
      <c r="AC62" s="1097">
        <v>-30</v>
      </c>
    </row>
    <row r="63" spans="1:31" hidden="1" outlineLevel="1">
      <c r="A63" s="1126" t="s">
        <v>71</v>
      </c>
      <c r="B63" s="1126"/>
      <c r="C63" s="1126"/>
      <c r="D63" s="1126"/>
      <c r="E63" s="1126"/>
      <c r="F63" s="1126"/>
      <c r="G63" s="1126"/>
      <c r="H63" s="1126"/>
      <c r="I63" s="1126"/>
      <c r="J63" s="1126"/>
      <c r="K63" s="1126"/>
      <c r="L63" s="1126"/>
      <c r="M63" s="1126"/>
      <c r="N63" s="1126"/>
      <c r="O63" s="1126"/>
      <c r="P63" s="1126"/>
      <c r="Q63" s="1126"/>
      <c r="R63" s="1126"/>
      <c r="S63" s="1126"/>
      <c r="T63" s="1064"/>
      <c r="U63" s="1064"/>
      <c r="V63" s="1064"/>
      <c r="W63" s="1064"/>
      <c r="X63" s="1064"/>
      <c r="Y63" s="1064"/>
      <c r="Z63" s="1064">
        <v>-134</v>
      </c>
      <c r="AA63" s="1064">
        <v>-144</v>
      </c>
      <c r="AB63" s="1064">
        <v>-314</v>
      </c>
      <c r="AC63" s="1125">
        <v>-1099</v>
      </c>
    </row>
    <row r="64" spans="1:31" collapsed="1">
      <c r="A64" s="1223" t="s">
        <v>72</v>
      </c>
      <c r="B64" s="1223"/>
      <c r="C64" s="1223"/>
      <c r="D64" s="1223"/>
      <c r="E64" s="1223"/>
      <c r="F64" s="1223"/>
      <c r="G64" s="1223"/>
      <c r="H64" s="1223"/>
      <c r="I64" s="1223"/>
      <c r="J64" s="1223"/>
      <c r="K64" s="1223"/>
      <c r="L64" s="1223"/>
      <c r="M64" s="1223"/>
      <c r="N64" s="1223"/>
      <c r="O64" s="1223"/>
      <c r="P64" s="1223"/>
      <c r="Q64" s="1223"/>
      <c r="R64" s="1223"/>
      <c r="S64" s="1223"/>
      <c r="T64" s="1044"/>
      <c r="U64" s="1044"/>
      <c r="V64" s="1044"/>
      <c r="W64" s="1044"/>
      <c r="X64" s="1044"/>
      <c r="Y64" s="1044"/>
      <c r="Z64" s="1044">
        <f>+Z29-Z59-Z58-Z60-Z61-Z62-Z63</f>
        <v>17744</v>
      </c>
      <c r="AA64" s="1044">
        <f>+AA29-AA59-AA58-AA60-AA61-AA62-AA63</f>
        <v>20131</v>
      </c>
      <c r="AB64" s="1044">
        <f>+AB29-AB59-AB58-AB60-AB61-AB62-AB63</f>
        <v>20061.736839999998</v>
      </c>
      <c r="AC64" s="1044">
        <f>+AC29-AC58-AC59-AC60-AC61-AC62-AC63</f>
        <v>24949</v>
      </c>
    </row>
    <row r="65" spans="1:115">
      <c r="A65" s="963"/>
      <c r="B65" s="1126"/>
      <c r="C65" s="1126"/>
      <c r="D65" s="1126"/>
      <c r="E65" s="1126"/>
      <c r="F65" s="1126"/>
      <c r="G65" s="1126"/>
      <c r="H65" s="1126"/>
      <c r="I65" s="1126"/>
      <c r="J65" s="1126"/>
      <c r="K65" s="1126"/>
      <c r="L65" s="1126"/>
      <c r="M65" s="1126"/>
      <c r="N65" s="1126"/>
      <c r="O65" s="1126"/>
      <c r="P65" s="1126"/>
      <c r="Q65" s="1126"/>
      <c r="R65" s="1126"/>
      <c r="S65" s="1126"/>
      <c r="T65" s="1034"/>
      <c r="U65" s="1034"/>
      <c r="V65" s="1034"/>
      <c r="W65" s="1034"/>
      <c r="X65" s="1034"/>
      <c r="Y65" s="1034"/>
      <c r="Z65" s="1034"/>
      <c r="AA65" s="1034"/>
      <c r="AB65" s="1034"/>
      <c r="AC65" s="1034"/>
    </row>
    <row r="66" spans="1:115">
      <c r="A66" s="1126" t="s">
        <v>73</v>
      </c>
      <c r="B66" s="1126"/>
      <c r="C66" s="1126"/>
      <c r="D66" s="1126"/>
      <c r="E66" s="1126"/>
      <c r="F66" s="1126"/>
      <c r="G66" s="1126"/>
      <c r="H66" s="1126"/>
      <c r="I66" s="1126"/>
      <c r="J66" s="1126"/>
      <c r="K66" s="1126"/>
      <c r="L66" s="1126"/>
      <c r="M66" s="1126"/>
      <c r="N66" s="1126"/>
      <c r="O66" s="1126"/>
      <c r="P66" s="1126"/>
      <c r="Q66" s="1126"/>
      <c r="R66" s="1126"/>
      <c r="S66" s="1126"/>
      <c r="T66" s="1093"/>
      <c r="U66" s="1093"/>
      <c r="V66" s="1093"/>
      <c r="W66" s="1093"/>
      <c r="X66" s="1093"/>
      <c r="Y66" s="1093"/>
      <c r="Z66" s="1093"/>
      <c r="AA66" s="1093"/>
      <c r="AB66" s="1093"/>
      <c r="AC66" s="1199"/>
    </row>
    <row r="67" spans="1:115" hidden="1" outlineLevel="1">
      <c r="A67" s="1215" t="s">
        <v>37</v>
      </c>
      <c r="B67" s="1126"/>
      <c r="C67" s="1126"/>
      <c r="D67" s="1126"/>
      <c r="E67" s="1126"/>
      <c r="F67" s="1126"/>
      <c r="G67" s="1126"/>
      <c r="H67" s="1126"/>
      <c r="I67" s="1126"/>
      <c r="J67" s="1126"/>
      <c r="K67" s="1126"/>
      <c r="L67" s="1126"/>
      <c r="M67" s="1126"/>
      <c r="N67" s="1126"/>
      <c r="O67" s="1126"/>
      <c r="P67" s="1126"/>
      <c r="Q67" s="1126"/>
      <c r="R67" s="1126"/>
      <c r="S67" s="1126"/>
      <c r="T67" s="1065"/>
      <c r="U67" s="1065"/>
      <c r="V67" s="1065"/>
      <c r="W67" s="1065"/>
      <c r="X67" s="1065"/>
      <c r="Y67" s="1065"/>
      <c r="Z67" s="1065">
        <f t="shared" ref="Z67:AB71" si="2">(Z22-Z58)/Z6</f>
        <v>0.22602230483271377</v>
      </c>
      <c r="AA67" s="1065">
        <f t="shared" si="2"/>
        <v>0.23581941458574499</v>
      </c>
      <c r="AB67" s="1065">
        <f t="shared" si="2"/>
        <v>0.22320937396853338</v>
      </c>
      <c r="AC67" s="1065">
        <f>(AC22-AC58)/AC6</f>
        <v>0.23111844820470492</v>
      </c>
    </row>
    <row r="68" spans="1:115" hidden="1" outlineLevel="1">
      <c r="A68" s="1215" t="s">
        <v>421</v>
      </c>
      <c r="B68" s="1126"/>
      <c r="C68" s="1126"/>
      <c r="D68" s="1126"/>
      <c r="E68" s="1126"/>
      <c r="F68" s="1126"/>
      <c r="G68" s="1126"/>
      <c r="H68" s="1126"/>
      <c r="I68" s="1126"/>
      <c r="J68" s="1126"/>
      <c r="K68" s="1126"/>
      <c r="L68" s="1126"/>
      <c r="M68" s="1126"/>
      <c r="N68" s="1126"/>
      <c r="O68" s="1126"/>
      <c r="P68" s="1126"/>
      <c r="Q68" s="1126"/>
      <c r="R68" s="1126"/>
      <c r="S68" s="1126"/>
      <c r="T68" s="1065"/>
      <c r="U68" s="1065"/>
      <c r="V68" s="1065"/>
      <c r="W68" s="1065"/>
      <c r="X68" s="1065"/>
      <c r="Y68" s="1065"/>
      <c r="Z68" s="1065">
        <f t="shared" si="2"/>
        <v>0.18196721311475411</v>
      </c>
      <c r="AA68" s="1065">
        <f t="shared" si="2"/>
        <v>0.18312405826217981</v>
      </c>
      <c r="AB68" s="1065">
        <f t="shared" si="2"/>
        <v>0.22073610854418776</v>
      </c>
      <c r="AC68" s="1065">
        <f>(AC23-AC59)/AC7</f>
        <v>0.25308957205596977</v>
      </c>
    </row>
    <row r="69" spans="1:115" hidden="1" outlineLevel="1">
      <c r="A69" s="1215" t="s">
        <v>38</v>
      </c>
      <c r="B69" s="1126"/>
      <c r="C69" s="1126"/>
      <c r="D69" s="1126"/>
      <c r="E69" s="1126"/>
      <c r="F69" s="1126"/>
      <c r="G69" s="1126"/>
      <c r="H69" s="1126"/>
      <c r="I69" s="1126"/>
      <c r="J69" s="1126"/>
      <c r="K69" s="1126"/>
      <c r="L69" s="1126"/>
      <c r="M69" s="1126"/>
      <c r="N69" s="1126"/>
      <c r="O69" s="1126"/>
      <c r="P69" s="1126"/>
      <c r="Q69" s="1126"/>
      <c r="R69" s="1126"/>
      <c r="S69" s="1126"/>
      <c r="T69" s="1065"/>
      <c r="U69" s="1065"/>
      <c r="V69" s="1065"/>
      <c r="W69" s="1065"/>
      <c r="X69" s="1065"/>
      <c r="Y69" s="1065"/>
      <c r="Z69" s="1065">
        <f t="shared" si="2"/>
        <v>0.22331877729257643</v>
      </c>
      <c r="AA69" s="1065">
        <f t="shared" si="2"/>
        <v>0.23014130882151188</v>
      </c>
      <c r="AB69" s="1065">
        <f t="shared" si="2"/>
        <v>0.22840780448824666</v>
      </c>
      <c r="AC69" s="1065">
        <f>(AC24-AC60)/AC8</f>
        <v>0.2317274226048727</v>
      </c>
    </row>
    <row r="70" spans="1:115" hidden="1" outlineLevel="1">
      <c r="A70" s="1215" t="s">
        <v>39</v>
      </c>
      <c r="B70" s="1126"/>
      <c r="C70" s="1126"/>
      <c r="D70" s="1126"/>
      <c r="E70" s="1126"/>
      <c r="F70" s="1126"/>
      <c r="G70" s="1126"/>
      <c r="H70" s="1126"/>
      <c r="I70" s="1126"/>
      <c r="J70" s="1126"/>
      <c r="K70" s="1126"/>
      <c r="L70" s="1126"/>
      <c r="M70" s="1126"/>
      <c r="N70" s="1126"/>
      <c r="O70" s="1126"/>
      <c r="P70" s="1126"/>
      <c r="Q70" s="1126"/>
      <c r="R70" s="1126"/>
      <c r="S70" s="1126"/>
      <c r="T70" s="1065"/>
      <c r="U70" s="1065"/>
      <c r="V70" s="1065"/>
      <c r="W70" s="1065"/>
      <c r="X70" s="1065"/>
      <c r="Y70" s="1065"/>
      <c r="Z70" s="1065">
        <f t="shared" si="2"/>
        <v>0.18360681234932733</v>
      </c>
      <c r="AA70" s="1065">
        <f t="shared" si="2"/>
        <v>0.18968685542846428</v>
      </c>
      <c r="AB70" s="1065">
        <f t="shared" si="2"/>
        <v>0.17829333546300363</v>
      </c>
      <c r="AC70" s="1065">
        <f>(AC25-AC61)/AC9</f>
        <v>0.20037029417815264</v>
      </c>
    </row>
    <row r="71" spans="1:115" hidden="1" outlineLevel="1">
      <c r="A71" s="1215" t="s">
        <v>454</v>
      </c>
      <c r="B71" s="1126"/>
      <c r="C71" s="1126"/>
      <c r="D71" s="1126"/>
      <c r="E71" s="1126"/>
      <c r="F71" s="1126"/>
      <c r="G71" s="1126"/>
      <c r="H71" s="1126"/>
      <c r="I71" s="1126"/>
      <c r="J71" s="1126"/>
      <c r="K71" s="1126"/>
      <c r="L71" s="1126"/>
      <c r="M71" s="1126"/>
      <c r="N71" s="1126"/>
      <c r="O71" s="1126"/>
      <c r="P71" s="1126"/>
      <c r="Q71" s="1126"/>
      <c r="R71" s="1126"/>
      <c r="S71" s="1126"/>
      <c r="T71" s="1065"/>
      <c r="U71" s="1065"/>
      <c r="V71" s="1065"/>
      <c r="W71" s="1065"/>
      <c r="X71" s="1065"/>
      <c r="Y71" s="1065"/>
      <c r="Z71" s="1065">
        <f t="shared" si="2"/>
        <v>0.11995386389850057</v>
      </c>
      <c r="AA71" s="1065">
        <f t="shared" si="2"/>
        <v>0.16330911492734479</v>
      </c>
      <c r="AB71" s="1065">
        <f t="shared" si="2"/>
        <v>0.14999152111243005</v>
      </c>
      <c r="AC71" s="1065">
        <f>(AC26-AC62)/AC10</f>
        <v>0.16359655745130605</v>
      </c>
    </row>
    <row r="72" spans="1:115" hidden="1" outlineLevel="1">
      <c r="A72" s="1126"/>
      <c r="B72" s="1126"/>
      <c r="C72" s="1126"/>
      <c r="D72" s="1126"/>
      <c r="E72" s="1126"/>
      <c r="F72" s="1126"/>
      <c r="G72" s="1126"/>
      <c r="H72" s="1126"/>
      <c r="I72" s="1126"/>
      <c r="J72" s="1126"/>
      <c r="K72" s="1126"/>
      <c r="L72" s="1126"/>
      <c r="M72" s="1126"/>
      <c r="N72" s="1126"/>
      <c r="O72" s="1126"/>
      <c r="P72" s="1126"/>
      <c r="Q72" s="1126"/>
      <c r="R72" s="1126"/>
      <c r="S72" s="1126"/>
      <c r="T72" s="1037"/>
      <c r="U72" s="1037"/>
      <c r="V72" s="1037"/>
      <c r="W72" s="1037"/>
      <c r="X72" s="1037"/>
      <c r="Y72" s="1037"/>
      <c r="Z72" s="1037"/>
      <c r="AA72" s="1037"/>
      <c r="AB72" s="1037"/>
      <c r="AC72" s="1037"/>
      <c r="BK72" s="98"/>
      <c r="BN72" s="98"/>
      <c r="DH72" s="98"/>
      <c r="DK72" s="98"/>
    </row>
    <row r="73" spans="1:115" collapsed="1">
      <c r="A73" s="1223" t="s">
        <v>73</v>
      </c>
      <c r="B73" s="1223"/>
      <c r="C73" s="1223"/>
      <c r="D73" s="1223"/>
      <c r="E73" s="1223"/>
      <c r="F73" s="1223"/>
      <c r="G73" s="1223"/>
      <c r="H73" s="1223"/>
      <c r="I73" s="1223"/>
      <c r="J73" s="1223"/>
      <c r="K73" s="1223"/>
      <c r="L73" s="1223"/>
      <c r="M73" s="1223"/>
      <c r="N73" s="1223"/>
      <c r="O73" s="1223"/>
      <c r="P73" s="1223"/>
      <c r="Q73" s="1223"/>
      <c r="R73" s="1223"/>
      <c r="S73" s="1223"/>
      <c r="T73" s="1401"/>
      <c r="U73" s="1401"/>
      <c r="V73" s="1401"/>
      <c r="W73" s="1401"/>
      <c r="X73" s="1401"/>
      <c r="Y73" s="1401"/>
      <c r="Z73" s="1401">
        <f>+Z64/Z12</f>
        <v>0.18932789876335079</v>
      </c>
      <c r="AA73" s="1401">
        <f>+AA64/AA12</f>
        <v>0.20339890677255412</v>
      </c>
      <c r="AB73" s="1401">
        <f>+AB64/AB12</f>
        <v>0.19793339160977147</v>
      </c>
      <c r="AC73" s="1401">
        <f>+AC64/AC12</f>
        <v>0.21429982563283256</v>
      </c>
    </row>
    <row r="74" spans="1:115">
      <c r="A74" s="1126"/>
      <c r="B74" s="1126"/>
      <c r="C74" s="1126"/>
      <c r="D74" s="1126"/>
      <c r="E74" s="1126"/>
      <c r="F74" s="1126"/>
      <c r="G74" s="1126"/>
      <c r="H74" s="1126"/>
      <c r="I74" s="1126"/>
      <c r="J74" s="1126"/>
      <c r="K74" s="1126"/>
      <c r="L74" s="1126"/>
      <c r="M74" s="1126"/>
      <c r="N74" s="1126"/>
      <c r="O74" s="1126"/>
      <c r="P74" s="1126"/>
      <c r="Q74" s="1126"/>
      <c r="R74" s="1126"/>
      <c r="S74" s="1126"/>
      <c r="T74" s="1066"/>
      <c r="U74" s="1066"/>
      <c r="V74" s="1066"/>
      <c r="W74" s="1066"/>
      <c r="X74" s="1066"/>
      <c r="Y74" s="1066"/>
      <c r="Z74" s="1066"/>
      <c r="AA74" s="1066"/>
      <c r="AB74" s="1066"/>
      <c r="AC74" s="1066"/>
    </row>
    <row r="75" spans="1:115" ht="14.25">
      <c r="A75" s="1354" t="s">
        <v>402</v>
      </c>
      <c r="B75" s="1222"/>
      <c r="C75" s="1222"/>
      <c r="D75" s="1222"/>
      <c r="E75" s="1222"/>
      <c r="F75" s="1222"/>
      <c r="G75" s="1222"/>
      <c r="H75" s="1222"/>
      <c r="I75" s="1222"/>
      <c r="J75" s="1222"/>
      <c r="K75" s="1222"/>
      <c r="L75" s="1222"/>
      <c r="M75" s="1222"/>
      <c r="N75" s="1222"/>
      <c r="O75" s="1222"/>
      <c r="P75" s="1222"/>
      <c r="Q75" s="1222"/>
      <c r="R75" s="1222"/>
      <c r="S75" s="1222"/>
      <c r="T75" s="1102"/>
      <c r="U75" s="1102"/>
      <c r="V75" s="1102"/>
      <c r="W75" s="1102"/>
      <c r="X75" s="1102"/>
      <c r="Y75" s="1102"/>
      <c r="Z75" s="1102">
        <f>+Z76+Z79</f>
        <v>3709</v>
      </c>
      <c r="AA75" s="1102">
        <f>+AA76+AA79</f>
        <v>4347</v>
      </c>
      <c r="AB75" s="1102">
        <f>+AB76+AB81</f>
        <v>4392</v>
      </c>
      <c r="AC75" s="1424">
        <f>+AC76+AC81</f>
        <v>5110</v>
      </c>
    </row>
    <row r="76" spans="1:115" hidden="1" outlineLevel="1">
      <c r="A76" s="1126" t="s">
        <v>75</v>
      </c>
      <c r="B76" s="1126"/>
      <c r="C76" s="1126"/>
      <c r="D76" s="1126"/>
      <c r="E76" s="1126"/>
      <c r="F76" s="1126"/>
      <c r="G76" s="1126"/>
      <c r="H76" s="1126"/>
      <c r="I76" s="1126"/>
      <c r="J76" s="1126"/>
      <c r="K76" s="1126"/>
      <c r="L76" s="1126"/>
      <c r="M76" s="1126"/>
      <c r="N76" s="1126"/>
      <c r="O76" s="1126"/>
      <c r="P76" s="1126"/>
      <c r="Q76" s="1126"/>
      <c r="R76" s="1126"/>
      <c r="S76" s="1126"/>
      <c r="T76" s="1099"/>
      <c r="U76" s="1099"/>
      <c r="V76" s="1099"/>
      <c r="W76" s="1099"/>
      <c r="X76" s="1099"/>
      <c r="Y76" s="1099"/>
      <c r="Z76" s="1099">
        <f>+Z77+Z78</f>
        <v>2401</v>
      </c>
      <c r="AA76" s="1099">
        <f>+AA77+AA78</f>
        <v>2700</v>
      </c>
      <c r="AB76" s="1099">
        <f>+AB77+AB78</f>
        <v>2647</v>
      </c>
      <c r="AC76" s="1357">
        <f>+AC77+AC78</f>
        <v>2750</v>
      </c>
    </row>
    <row r="77" spans="1:115" hidden="1" outlineLevel="1">
      <c r="A77" s="1126" t="s">
        <v>76</v>
      </c>
      <c r="B77" s="1126"/>
      <c r="C77" s="1126"/>
      <c r="D77" s="1126"/>
      <c r="E77" s="1126"/>
      <c r="F77" s="1126"/>
      <c r="G77" s="1126"/>
      <c r="H77" s="1126"/>
      <c r="I77" s="1126"/>
      <c r="J77" s="1126"/>
      <c r="K77" s="1126"/>
      <c r="L77" s="1126"/>
      <c r="M77" s="1126"/>
      <c r="N77" s="1126"/>
      <c r="O77" s="1126"/>
      <c r="P77" s="1126"/>
      <c r="Q77" s="1126"/>
      <c r="R77" s="1126"/>
      <c r="S77" s="1126"/>
      <c r="T77" s="1041"/>
      <c r="U77" s="1041"/>
      <c r="V77" s="1041"/>
      <c r="W77" s="1041"/>
      <c r="X77" s="1041"/>
      <c r="Y77" s="1041"/>
      <c r="Z77" s="1041">
        <v>895</v>
      </c>
      <c r="AA77" s="1041">
        <v>1006</v>
      </c>
      <c r="AB77" s="1041">
        <v>988</v>
      </c>
      <c r="AC77" s="1425">
        <v>991</v>
      </c>
    </row>
    <row r="78" spans="1:115" hidden="1" outlineLevel="1">
      <c r="A78" s="1126" t="s">
        <v>77</v>
      </c>
      <c r="B78" s="1222"/>
      <c r="C78" s="1222"/>
      <c r="D78" s="1222"/>
      <c r="E78" s="1222"/>
      <c r="F78" s="1222"/>
      <c r="G78" s="1222"/>
      <c r="H78" s="1222"/>
      <c r="I78" s="1222"/>
      <c r="J78" s="1222"/>
      <c r="K78" s="1222"/>
      <c r="L78" s="1222"/>
      <c r="M78" s="1222"/>
      <c r="N78" s="1222"/>
      <c r="O78" s="1222"/>
      <c r="P78" s="1222"/>
      <c r="Q78" s="1222"/>
      <c r="R78" s="1222"/>
      <c r="S78" s="1222"/>
      <c r="T78" s="1042"/>
      <c r="U78" s="1042"/>
      <c r="V78" s="1042"/>
      <c r="W78" s="1042"/>
      <c r="X78" s="1042"/>
      <c r="Y78" s="1042"/>
      <c r="Z78" s="1042">
        <v>1506</v>
      </c>
      <c r="AA78" s="1042">
        <v>1694</v>
      </c>
      <c r="AB78" s="1042">
        <v>1659</v>
      </c>
      <c r="AC78" s="1424">
        <v>1759</v>
      </c>
    </row>
    <row r="79" spans="1:115" hidden="1" outlineLevel="1">
      <c r="A79" s="1223" t="s">
        <v>75</v>
      </c>
      <c r="B79" s="1223"/>
      <c r="C79" s="1223"/>
      <c r="D79" s="1223"/>
      <c r="E79" s="1223"/>
      <c r="F79" s="1223"/>
      <c r="G79" s="1223"/>
      <c r="H79" s="1223"/>
      <c r="I79" s="1223"/>
      <c r="J79" s="1223"/>
      <c r="K79" s="1223"/>
      <c r="L79" s="1223"/>
      <c r="M79" s="1223"/>
      <c r="N79" s="1223"/>
      <c r="O79" s="1223"/>
      <c r="P79" s="1223"/>
      <c r="Q79" s="1223"/>
      <c r="R79" s="1223"/>
      <c r="S79" s="1223"/>
      <c r="T79" s="1099"/>
      <c r="U79" s="1099"/>
      <c r="V79" s="1099"/>
      <c r="W79" s="1099"/>
      <c r="X79" s="1099"/>
      <c r="Y79" s="1099"/>
      <c r="Z79" s="1099">
        <f>+Z80+Z81</f>
        <v>1308</v>
      </c>
      <c r="AA79" s="1099">
        <f>+AA80+AA81</f>
        <v>1647</v>
      </c>
      <c r="AB79" s="1099">
        <f>+AB80+AB81</f>
        <v>1745</v>
      </c>
      <c r="AC79" s="1357">
        <f>+AC80+AC81</f>
        <v>2360</v>
      </c>
    </row>
    <row r="80" spans="1:115" hidden="1" outlineLevel="1">
      <c r="A80" s="1126" t="s">
        <v>78</v>
      </c>
      <c r="B80" s="1126"/>
      <c r="C80" s="1126"/>
      <c r="D80" s="1126"/>
      <c r="E80" s="1126"/>
      <c r="F80" s="1126"/>
      <c r="G80" s="1126"/>
      <c r="H80" s="1126"/>
      <c r="I80" s="1126"/>
      <c r="J80" s="1126"/>
      <c r="K80" s="1126"/>
      <c r="L80" s="1126"/>
      <c r="M80" s="1126"/>
      <c r="N80" s="1126"/>
      <c r="O80" s="1126"/>
      <c r="P80" s="1126"/>
      <c r="Q80" s="1126"/>
      <c r="R80" s="1126"/>
      <c r="S80" s="1126"/>
      <c r="T80" s="1041"/>
      <c r="U80" s="1041"/>
      <c r="V80" s="1041"/>
      <c r="W80" s="1041"/>
      <c r="X80" s="1041"/>
      <c r="Y80" s="1041"/>
      <c r="Z80" s="1041"/>
      <c r="AA80" s="1041"/>
      <c r="AB80" s="1041"/>
      <c r="AC80" s="1425"/>
    </row>
    <row r="81" spans="1:31" hidden="1" outlineLevel="1">
      <c r="A81" s="1222" t="s">
        <v>79</v>
      </c>
      <c r="B81" s="1222"/>
      <c r="C81" s="1222"/>
      <c r="D81" s="1222"/>
      <c r="E81" s="1222"/>
      <c r="F81" s="1222"/>
      <c r="G81" s="1222"/>
      <c r="H81" s="1222"/>
      <c r="I81" s="1222"/>
      <c r="J81" s="1222"/>
      <c r="K81" s="1222"/>
      <c r="L81" s="1222"/>
      <c r="M81" s="1222"/>
      <c r="N81" s="1222"/>
      <c r="O81" s="1222"/>
      <c r="P81" s="1222"/>
      <c r="Q81" s="1222"/>
      <c r="R81" s="1222"/>
      <c r="S81" s="1222"/>
      <c r="T81" s="1042"/>
      <c r="U81" s="1042"/>
      <c r="V81" s="1042"/>
      <c r="W81" s="1042"/>
      <c r="X81" s="1042"/>
      <c r="Y81" s="1042"/>
      <c r="Z81" s="1042">
        <v>1308</v>
      </c>
      <c r="AA81" s="1042">
        <v>1647</v>
      </c>
      <c r="AB81" s="1042">
        <v>1745</v>
      </c>
      <c r="AC81" s="1424">
        <v>2360</v>
      </c>
    </row>
    <row r="82" spans="1:31" hidden="1" outlineLevel="1">
      <c r="A82" s="1126" t="s">
        <v>80</v>
      </c>
      <c r="B82" s="1126"/>
      <c r="C82" s="1126"/>
      <c r="D82" s="1126"/>
      <c r="E82" s="1126"/>
      <c r="F82" s="1126"/>
      <c r="G82" s="1126"/>
      <c r="H82" s="1126"/>
      <c r="I82" s="1126"/>
      <c r="J82" s="1126"/>
      <c r="K82" s="1126"/>
      <c r="L82" s="1126"/>
      <c r="M82" s="1126"/>
      <c r="N82" s="1126"/>
      <c r="O82" s="1126"/>
      <c r="P82" s="1126"/>
      <c r="Q82" s="1126"/>
      <c r="R82" s="1126"/>
      <c r="S82" s="1126"/>
      <c r="T82" s="1035"/>
      <c r="U82" s="1035"/>
      <c r="V82" s="1035"/>
      <c r="W82" s="1104"/>
      <c r="X82" s="1104"/>
      <c r="Y82" s="1104"/>
      <c r="Z82" s="1104">
        <f>(Z29+Z79)/Z12</f>
        <v>0.19550580979716392</v>
      </c>
      <c r="AA82" s="1104">
        <v>0.20922857058955963</v>
      </c>
      <c r="AB82" s="1104">
        <v>0.20579660106648254</v>
      </c>
      <c r="AC82" s="725">
        <v>0.223</v>
      </c>
    </row>
    <row r="83" spans="1:31" collapsed="1">
      <c r="A83" s="1126" t="s">
        <v>81</v>
      </c>
      <c r="B83" s="1126"/>
      <c r="C83" s="1126"/>
      <c r="D83" s="1126"/>
      <c r="E83" s="1126"/>
      <c r="F83" s="1126"/>
      <c r="G83" s="1126"/>
      <c r="H83" s="1126"/>
      <c r="I83" s="1126"/>
      <c r="J83" s="1126"/>
      <c r="K83" s="1126"/>
      <c r="L83" s="1126"/>
      <c r="M83" s="1126"/>
      <c r="N83" s="1126"/>
      <c r="O83" s="1126"/>
      <c r="P83" s="1126"/>
      <c r="Q83" s="1126"/>
      <c r="R83" s="1126"/>
      <c r="S83" s="1126"/>
      <c r="T83" s="1035"/>
      <c r="U83" s="1035"/>
      <c r="V83" s="1035"/>
      <c r="W83" s="1104"/>
      <c r="X83" s="1104"/>
      <c r="Y83" s="1104"/>
      <c r="Z83" s="1104">
        <f>+(Z29+Z75)/Z12</f>
        <v>0.22112440114808848</v>
      </c>
      <c r="AA83" s="1104">
        <v>0.2356574426640303</v>
      </c>
      <c r="AB83" s="1104">
        <v>0.23118310507538267</v>
      </c>
      <c r="AC83" s="725">
        <v>0.246</v>
      </c>
    </row>
    <row r="84" spans="1:31" ht="15" customHeight="1">
      <c r="A84" s="1126" t="s">
        <v>82</v>
      </c>
      <c r="B84" s="1126"/>
      <c r="C84" s="1126"/>
      <c r="D84" s="1126"/>
      <c r="E84" s="1126"/>
      <c r="F84" s="1126"/>
      <c r="G84" s="1126"/>
      <c r="H84" s="1126"/>
      <c r="I84" s="1126"/>
      <c r="J84" s="1126"/>
      <c r="K84" s="1126"/>
      <c r="L84" s="1126"/>
      <c r="M84" s="1126"/>
      <c r="N84" s="1126"/>
      <c r="O84" s="1126"/>
      <c r="P84" s="1126"/>
      <c r="Q84" s="1126"/>
      <c r="R84" s="1126"/>
      <c r="S84" s="1126"/>
      <c r="T84" s="1035"/>
      <c r="U84" s="1035"/>
      <c r="V84" s="1035"/>
      <c r="W84" s="1104"/>
      <c r="X84" s="1104"/>
      <c r="Y84" s="1104"/>
      <c r="Z84" s="1104">
        <f>+(Z64+Z75)/Z12</f>
        <v>0.22890280726838169</v>
      </c>
      <c r="AA84" s="1104">
        <v>0.23917150380282104</v>
      </c>
      <c r="AB84" s="1104">
        <v>0.22865116814363001</v>
      </c>
      <c r="AC84" s="1104">
        <v>0.253</v>
      </c>
    </row>
    <row r="85" spans="1:31" ht="15" customHeight="1">
      <c r="A85" s="1126"/>
      <c r="B85" s="1126"/>
      <c r="C85" s="1126"/>
      <c r="D85" s="1126"/>
      <c r="E85" s="1126"/>
      <c r="F85" s="1126"/>
      <c r="G85" s="1126"/>
      <c r="H85" s="1126"/>
      <c r="I85" s="1126"/>
      <c r="J85" s="1126"/>
      <c r="K85" s="1126"/>
      <c r="L85" s="1126"/>
      <c r="M85" s="1126"/>
      <c r="N85" s="1126"/>
      <c r="O85" s="1126"/>
      <c r="P85" s="1126"/>
      <c r="Q85" s="1126"/>
      <c r="R85" s="1126"/>
      <c r="S85" s="1126"/>
      <c r="T85" s="1065"/>
      <c r="U85" s="1065"/>
      <c r="V85" s="1065"/>
      <c r="W85" s="1065"/>
      <c r="X85" s="1065"/>
      <c r="Y85" s="1065"/>
      <c r="Z85" s="1065"/>
      <c r="AA85" s="1065"/>
      <c r="AB85" s="1065"/>
      <c r="AC85" s="1065"/>
    </row>
    <row r="86" spans="1:31">
      <c r="A86" s="1225" t="s">
        <v>83</v>
      </c>
      <c r="B86" s="1222"/>
      <c r="C86" s="1222"/>
      <c r="D86" s="1222"/>
      <c r="E86" s="1222"/>
      <c r="F86" s="1222"/>
      <c r="G86" s="1222"/>
      <c r="H86" s="1222"/>
      <c r="I86" s="1222"/>
      <c r="J86" s="1222"/>
      <c r="K86" s="1222"/>
      <c r="L86" s="1222"/>
      <c r="M86" s="1222"/>
      <c r="N86" s="1222"/>
      <c r="O86" s="1222"/>
      <c r="P86" s="1222"/>
      <c r="Q86" s="1222"/>
      <c r="R86" s="1222"/>
      <c r="S86" s="1222"/>
      <c r="T86" s="1067"/>
      <c r="U86" s="1067"/>
      <c r="V86" s="1067"/>
      <c r="W86" s="1067"/>
      <c r="X86" s="1067"/>
      <c r="Y86" s="1067"/>
      <c r="Z86" s="1067"/>
      <c r="AA86" s="1067"/>
      <c r="AB86" s="1067"/>
      <c r="AC86" s="1426"/>
    </row>
    <row r="87" spans="1:31" outlineLevel="1">
      <c r="A87" s="1215" t="s">
        <v>37</v>
      </c>
      <c r="B87" s="1126"/>
      <c r="C87" s="1126"/>
      <c r="D87" s="1126"/>
      <c r="E87" s="1126"/>
      <c r="F87" s="1126"/>
      <c r="G87" s="1126"/>
      <c r="H87" s="1126"/>
      <c r="I87" s="1126"/>
      <c r="J87" s="1126"/>
      <c r="K87" s="1126"/>
      <c r="L87" s="1126"/>
      <c r="M87" s="1126"/>
      <c r="N87" s="1126"/>
      <c r="O87" s="1126"/>
      <c r="P87" s="1126"/>
      <c r="Q87" s="1126"/>
      <c r="R87" s="1126"/>
      <c r="S87" s="1126"/>
      <c r="T87" s="1064"/>
      <c r="U87" s="1064"/>
      <c r="V87" s="1064"/>
      <c r="W87" s="1064"/>
      <c r="X87" s="1064"/>
      <c r="Y87" s="1064"/>
      <c r="Z87" s="1099">
        <v>33476</v>
      </c>
      <c r="AA87" s="1099">
        <v>35306</v>
      </c>
      <c r="AB87" s="1099">
        <v>36515</v>
      </c>
      <c r="AC87" s="1064">
        <v>40772</v>
      </c>
    </row>
    <row r="88" spans="1:31" outlineLevel="1">
      <c r="A88" s="1215" t="s">
        <v>420</v>
      </c>
      <c r="B88" s="1126"/>
      <c r="C88" s="1126"/>
      <c r="D88" s="1126"/>
      <c r="E88" s="1126"/>
      <c r="F88" s="1126"/>
      <c r="G88" s="1126"/>
      <c r="H88" s="1126"/>
      <c r="I88" s="1126"/>
      <c r="J88" s="1126"/>
      <c r="K88" s="1126"/>
      <c r="L88" s="1126"/>
      <c r="M88" s="1126"/>
      <c r="N88" s="1126"/>
      <c r="O88" s="1126"/>
      <c r="P88" s="1126"/>
      <c r="Q88" s="1126"/>
      <c r="R88" s="1126"/>
      <c r="S88" s="1126"/>
      <c r="T88" s="1064"/>
      <c r="U88" s="1064"/>
      <c r="V88" s="1064"/>
      <c r="W88" s="1064"/>
      <c r="X88" s="1064"/>
      <c r="Y88" s="1064"/>
      <c r="Z88" s="1099">
        <v>8773</v>
      </c>
      <c r="AA88" s="1099">
        <v>10152</v>
      </c>
      <c r="AB88" s="1099">
        <v>14021</v>
      </c>
      <c r="AC88" s="1064">
        <v>21890</v>
      </c>
    </row>
    <row r="89" spans="1:31" outlineLevel="1">
      <c r="A89" s="1215" t="s">
        <v>38</v>
      </c>
      <c r="B89" s="1126"/>
      <c r="C89" s="1126"/>
      <c r="D89" s="1126"/>
      <c r="E89" s="1126"/>
      <c r="F89" s="1126"/>
      <c r="G89" s="1126"/>
      <c r="H89" s="1126"/>
      <c r="I89" s="1126"/>
      <c r="J89" s="1126"/>
      <c r="K89" s="1126"/>
      <c r="L89" s="1126"/>
      <c r="M89" s="1126"/>
      <c r="N89" s="1126"/>
      <c r="O89" s="1126"/>
      <c r="P89" s="1126"/>
      <c r="Q89" s="1126"/>
      <c r="R89" s="1126"/>
      <c r="S89" s="1126"/>
      <c r="T89" s="1064"/>
      <c r="U89" s="1064"/>
      <c r="V89" s="1064"/>
      <c r="W89" s="1064"/>
      <c r="X89" s="1064"/>
      <c r="Y89" s="1064"/>
      <c r="Z89" s="1064">
        <v>11335</v>
      </c>
      <c r="AA89" s="1064">
        <v>14612</v>
      </c>
      <c r="AB89" s="1064">
        <v>15112</v>
      </c>
      <c r="AC89" s="1064">
        <v>16651</v>
      </c>
    </row>
    <row r="90" spans="1:31" outlineLevel="1">
      <c r="A90" s="1215" t="s">
        <v>39</v>
      </c>
      <c r="B90" s="1126"/>
      <c r="C90" s="1126"/>
      <c r="D90" s="1126"/>
      <c r="E90" s="1126"/>
      <c r="F90" s="1126"/>
      <c r="G90" s="1126"/>
      <c r="H90" s="1126"/>
      <c r="I90" s="1126"/>
      <c r="J90" s="1126"/>
      <c r="K90" s="1126"/>
      <c r="L90" s="1126"/>
      <c r="M90" s="1126"/>
      <c r="N90" s="1126"/>
      <c r="O90" s="1126"/>
      <c r="P90" s="1126"/>
      <c r="Q90" s="1126"/>
      <c r="R90" s="1126"/>
      <c r="S90" s="1126"/>
      <c r="T90" s="1064"/>
      <c r="U90" s="1064"/>
      <c r="V90" s="1064"/>
      <c r="W90" s="1064"/>
      <c r="X90" s="1064"/>
      <c r="Y90" s="1064"/>
      <c r="Z90" s="1064">
        <v>25752</v>
      </c>
      <c r="AA90" s="1064">
        <v>25587</v>
      </c>
      <c r="AB90" s="1064">
        <v>25565</v>
      </c>
      <c r="AC90" s="1064">
        <v>31473</v>
      </c>
    </row>
    <row r="91" spans="1:31" outlineLevel="1">
      <c r="A91" s="1215" t="s">
        <v>454</v>
      </c>
      <c r="B91" s="1126"/>
      <c r="C91" s="1126"/>
      <c r="D91" s="1126"/>
      <c r="E91" s="1126"/>
      <c r="F91" s="1126"/>
      <c r="G91" s="1126"/>
      <c r="H91" s="1126"/>
      <c r="I91" s="1126"/>
      <c r="J91" s="1126"/>
      <c r="K91" s="1126"/>
      <c r="L91" s="1126"/>
      <c r="M91" s="1126"/>
      <c r="N91" s="1126"/>
      <c r="O91" s="1126"/>
      <c r="P91" s="1126"/>
      <c r="Q91" s="1126"/>
      <c r="R91" s="1126"/>
      <c r="S91" s="1126"/>
      <c r="T91" s="1064"/>
      <c r="U91" s="1064"/>
      <c r="V91" s="1064"/>
      <c r="W91" s="1064"/>
      <c r="X91" s="1064"/>
      <c r="Y91" s="1064"/>
      <c r="Z91" s="1064">
        <v>14847</v>
      </c>
      <c r="AA91" s="1064">
        <v>11927</v>
      </c>
      <c r="AB91" s="1064">
        <v>12110</v>
      </c>
      <c r="AC91" s="1064">
        <v>13405</v>
      </c>
    </row>
    <row r="92" spans="1:31" outlineLevel="1">
      <c r="A92" s="1126" t="s">
        <v>53</v>
      </c>
      <c r="B92" s="1126"/>
      <c r="C92" s="1126"/>
      <c r="D92" s="1126"/>
      <c r="E92" s="1126"/>
      <c r="F92" s="1126"/>
      <c r="G92" s="1126"/>
      <c r="H92" s="1126"/>
      <c r="I92" s="1126"/>
      <c r="J92" s="1126"/>
      <c r="K92" s="1126"/>
      <c r="L92" s="1126"/>
      <c r="M92" s="1126"/>
      <c r="N92" s="1126"/>
      <c r="O92" s="1126"/>
      <c r="P92" s="1126"/>
      <c r="Q92" s="1126"/>
      <c r="R92" s="1126"/>
      <c r="S92" s="1126"/>
      <c r="T92" s="1064"/>
      <c r="U92" s="1064"/>
      <c r="V92" s="1064"/>
      <c r="W92" s="1064"/>
      <c r="X92" s="1064"/>
      <c r="Y92" s="1064"/>
      <c r="Z92" s="1064">
        <v>-310</v>
      </c>
      <c r="AA92" s="1064">
        <v>-582</v>
      </c>
      <c r="AB92" s="1064">
        <v>-511</v>
      </c>
      <c r="AC92" s="1064">
        <v>-760</v>
      </c>
    </row>
    <row r="93" spans="1:31" s="17" customFormat="1">
      <c r="A93" s="649" t="s">
        <v>83</v>
      </c>
      <c r="B93" s="650"/>
      <c r="C93" s="650"/>
      <c r="D93" s="650"/>
      <c r="E93" s="650"/>
      <c r="F93" s="651"/>
      <c r="G93" s="651"/>
      <c r="H93" s="650"/>
      <c r="I93" s="650"/>
      <c r="J93" s="650"/>
      <c r="K93" s="650"/>
      <c r="L93" s="650"/>
      <c r="M93" s="650"/>
      <c r="N93" s="650"/>
      <c r="O93" s="650"/>
      <c r="P93" s="650"/>
      <c r="Q93" s="650"/>
      <c r="R93" s="650"/>
      <c r="S93" s="650"/>
      <c r="T93" s="1038"/>
      <c r="U93" s="1038"/>
      <c r="V93" s="1038"/>
      <c r="W93" s="1038"/>
      <c r="X93" s="1038"/>
      <c r="Y93" s="1038"/>
      <c r="Z93" s="1038">
        <f>SUM(Z87:Z92)</f>
        <v>93873</v>
      </c>
      <c r="AA93" s="1038">
        <f>SUM(AA87:AA92)</f>
        <v>97002</v>
      </c>
      <c r="AB93" s="1038">
        <f>SUM(AB87:AB92)</f>
        <v>102812</v>
      </c>
      <c r="AC93" s="1038">
        <f>SUM(AC87:AC92)</f>
        <v>123431</v>
      </c>
      <c r="AE93" s="7"/>
    </row>
    <row r="94" spans="1:31">
      <c r="A94" s="1126"/>
      <c r="B94" s="1126"/>
      <c r="C94" s="1126"/>
      <c r="D94" s="1126"/>
      <c r="E94" s="1126"/>
      <c r="F94" s="1126"/>
      <c r="G94" s="1126"/>
      <c r="H94" s="1126"/>
      <c r="I94" s="1126"/>
      <c r="J94" s="1126"/>
      <c r="K94" s="1126"/>
      <c r="L94" s="1126"/>
      <c r="M94" s="1126"/>
      <c r="N94" s="1126"/>
      <c r="O94" s="1126"/>
      <c r="P94" s="1126"/>
      <c r="Q94" s="1126"/>
      <c r="R94" s="1126"/>
      <c r="S94" s="1126"/>
      <c r="T94" s="1064"/>
      <c r="U94" s="1064"/>
      <c r="V94" s="1064"/>
      <c r="W94" s="1064"/>
      <c r="X94" s="1064"/>
      <c r="Y94" s="1064"/>
      <c r="Z94" s="1064"/>
      <c r="AA94" s="1064"/>
      <c r="AB94" s="1064"/>
      <c r="AC94" s="1064"/>
    </row>
    <row r="95" spans="1:31">
      <c r="A95" s="1126" t="s">
        <v>285</v>
      </c>
      <c r="B95" s="1126"/>
      <c r="C95" s="1126"/>
      <c r="D95" s="1126"/>
      <c r="E95" s="1126"/>
      <c r="F95" s="1126"/>
      <c r="G95" s="1126"/>
      <c r="H95" s="1126"/>
      <c r="I95" s="1126"/>
      <c r="J95" s="1126"/>
      <c r="K95" s="1126"/>
      <c r="L95" s="1126"/>
      <c r="M95" s="1126"/>
      <c r="N95" s="1126"/>
      <c r="O95" s="1126"/>
      <c r="P95" s="1126"/>
      <c r="Q95" s="1126"/>
      <c r="R95" s="1126"/>
      <c r="S95" s="1126"/>
      <c r="T95" s="1036"/>
      <c r="U95" s="1036"/>
      <c r="V95" s="1036"/>
      <c r="W95" s="1036"/>
      <c r="X95" s="1036"/>
      <c r="Y95" s="1036"/>
      <c r="Z95" s="1036">
        <v>1215.5999999999999</v>
      </c>
      <c r="AA95" s="1036">
        <v>1217.4000000000001</v>
      </c>
      <c r="AB95" s="1036">
        <v>1216.0999999999999</v>
      </c>
      <c r="AC95" s="1036">
        <v>1214.0999999999999</v>
      </c>
    </row>
    <row r="96" spans="1:31" ht="12" customHeight="1">
      <c r="A96" s="1126" t="s">
        <v>284</v>
      </c>
      <c r="B96" s="1126"/>
      <c r="C96" s="1126"/>
      <c r="D96" s="1126"/>
      <c r="E96" s="1126"/>
      <c r="F96" s="1126"/>
      <c r="G96" s="1126"/>
      <c r="H96" s="1126"/>
      <c r="I96" s="1126"/>
      <c r="J96" s="1126"/>
      <c r="K96" s="1126"/>
      <c r="L96" s="1126"/>
      <c r="M96" s="1126"/>
      <c r="N96" s="1126"/>
      <c r="O96" s="1126"/>
      <c r="P96" s="1126"/>
      <c r="Q96" s="1126"/>
      <c r="R96" s="1126"/>
      <c r="S96" s="1126"/>
      <c r="T96" s="1036"/>
      <c r="U96" s="1036"/>
      <c r="V96" s="1036"/>
      <c r="W96" s="1036"/>
      <c r="X96" s="1036"/>
      <c r="Y96" s="1036"/>
      <c r="Z96" s="1036">
        <v>1216.5999999999999</v>
      </c>
      <c r="AA96" s="1036">
        <v>1218.7</v>
      </c>
      <c r="AB96" s="1036">
        <v>1216.8</v>
      </c>
      <c r="AC96" s="1036">
        <v>1215.8</v>
      </c>
    </row>
    <row r="97" spans="1:29" ht="12" customHeight="1">
      <c r="A97" s="1126"/>
      <c r="B97" s="1126"/>
      <c r="C97" s="1126"/>
      <c r="D97" s="1126"/>
      <c r="E97" s="1126"/>
      <c r="F97" s="1126"/>
      <c r="G97" s="1126"/>
      <c r="H97" s="1126"/>
      <c r="I97" s="1126"/>
      <c r="J97" s="1126"/>
      <c r="K97" s="1126"/>
      <c r="L97" s="1126"/>
      <c r="M97" s="1126"/>
      <c r="N97" s="1126"/>
      <c r="O97" s="1126"/>
      <c r="P97" s="1126"/>
      <c r="Q97" s="1126"/>
      <c r="R97" s="1126"/>
      <c r="S97" s="1126"/>
      <c r="T97" s="1036"/>
      <c r="U97" s="1036"/>
      <c r="V97" s="1036"/>
      <c r="W97" s="1036"/>
      <c r="X97" s="1036"/>
      <c r="Y97" s="1036"/>
      <c r="Z97" s="1036"/>
      <c r="AA97" s="1036"/>
      <c r="AB97" s="1036"/>
      <c r="AC97" s="1126"/>
    </row>
    <row r="98" spans="1:29" ht="17.25" customHeight="1">
      <c r="A98" s="1385" t="s">
        <v>463</v>
      </c>
      <c r="B98" s="1126"/>
      <c r="C98" s="1126"/>
      <c r="D98" s="1126"/>
      <c r="E98" s="1126"/>
      <c r="F98" s="1126"/>
      <c r="G98" s="1126"/>
      <c r="H98" s="1126"/>
      <c r="I98" s="1126"/>
      <c r="J98" s="1126"/>
      <c r="K98" s="1126"/>
      <c r="L98" s="1126"/>
      <c r="M98" s="1126"/>
      <c r="N98" s="1126"/>
      <c r="O98" s="1126"/>
      <c r="P98" s="1126"/>
      <c r="Q98" s="1126"/>
      <c r="R98" s="1126"/>
      <c r="S98" s="1126"/>
      <c r="T98" s="1036"/>
      <c r="U98" s="1036"/>
      <c r="V98" s="1036"/>
      <c r="W98" s="1036"/>
      <c r="X98" s="1036"/>
      <c r="Y98" s="1036"/>
      <c r="Z98" s="1036"/>
      <c r="AA98" s="1036"/>
      <c r="AB98" s="1036"/>
      <c r="AC98" s="656"/>
    </row>
    <row r="99" spans="1:29" ht="13.5" customHeight="1">
      <c r="A99" s="1264" t="s">
        <v>460</v>
      </c>
      <c r="B99" s="1126"/>
      <c r="C99" s="1126"/>
      <c r="D99" s="1126"/>
      <c r="E99" s="1126"/>
      <c r="F99" s="1126"/>
      <c r="G99" s="1126"/>
      <c r="H99" s="1126"/>
      <c r="I99" s="1126"/>
      <c r="J99" s="1126"/>
      <c r="K99" s="1126"/>
      <c r="L99" s="1126"/>
      <c r="M99" s="1126"/>
      <c r="N99" s="1126"/>
      <c r="O99" s="1126"/>
      <c r="P99" s="1126"/>
      <c r="Q99" s="1126"/>
      <c r="R99" s="1126"/>
      <c r="S99" s="1126"/>
      <c r="T99" s="1036"/>
      <c r="U99" s="1036"/>
      <c r="V99" s="1036"/>
      <c r="W99" s="1036"/>
      <c r="X99" s="1036"/>
      <c r="Y99" s="1036"/>
      <c r="Z99" s="1036"/>
      <c r="AA99" s="1036"/>
      <c r="AB99" s="1036"/>
      <c r="AC99" s="656"/>
    </row>
    <row r="100" spans="1:29" ht="14.25">
      <c r="A100" s="1262" t="s">
        <v>400</v>
      </c>
      <c r="B100" s="1126"/>
      <c r="C100" s="1126"/>
      <c r="D100" s="1126"/>
      <c r="E100" s="1126"/>
      <c r="F100" s="1126"/>
      <c r="G100" s="1126"/>
      <c r="H100" s="1126"/>
      <c r="I100" s="1126"/>
      <c r="J100" s="1126"/>
      <c r="K100" s="1126"/>
      <c r="L100" s="1126"/>
      <c r="M100" s="1126"/>
      <c r="N100" s="1126"/>
      <c r="O100" s="1126"/>
      <c r="P100" s="1126"/>
      <c r="Q100" s="1126"/>
      <c r="R100" s="1126"/>
      <c r="S100" s="1126"/>
      <c r="T100" s="1036"/>
      <c r="U100" s="1036"/>
      <c r="V100" s="1036"/>
      <c r="W100" s="1036"/>
      <c r="X100" s="1036"/>
      <c r="Y100" s="1036"/>
      <c r="Z100" s="1036"/>
      <c r="AA100" s="1036"/>
      <c r="AB100" s="1036"/>
      <c r="AC100" s="1197"/>
    </row>
    <row r="101" spans="1:29">
      <c r="A101" s="1126"/>
      <c r="B101" s="1126"/>
      <c r="C101" s="1126"/>
      <c r="D101" s="1126"/>
      <c r="E101" s="1126"/>
      <c r="F101" s="1126"/>
      <c r="G101" s="1126"/>
      <c r="H101" s="1126"/>
      <c r="I101" s="1126"/>
      <c r="J101" s="1126"/>
      <c r="K101" s="1126"/>
      <c r="L101" s="1126"/>
      <c r="M101" s="1126"/>
      <c r="N101" s="1126"/>
      <c r="O101" s="1126"/>
      <c r="P101" s="1126"/>
      <c r="Q101" s="1126"/>
      <c r="R101" s="1126"/>
      <c r="S101" s="1126"/>
      <c r="T101" s="1126"/>
      <c r="U101" s="1126"/>
      <c r="V101" s="1126"/>
      <c r="AC101" s="612"/>
    </row>
    <row r="102" spans="1:29" s="656" customFormat="1" ht="12" customHeight="1">
      <c r="A102" s="1133" t="s">
        <v>419</v>
      </c>
      <c r="B102" s="1133"/>
      <c r="C102" s="1133"/>
      <c r="D102" s="1133"/>
      <c r="E102" s="1133"/>
      <c r="F102" s="1133"/>
      <c r="G102" s="1133"/>
      <c r="H102" s="1133"/>
      <c r="I102" s="1133"/>
      <c r="J102" s="1133"/>
      <c r="K102" s="1133"/>
      <c r="L102" s="1133"/>
      <c r="M102" s="1133"/>
      <c r="N102" s="1133"/>
      <c r="O102" s="1133"/>
      <c r="P102" s="1133"/>
      <c r="Q102" s="1133"/>
      <c r="R102" s="1133"/>
      <c r="S102" s="1133"/>
      <c r="T102" s="694"/>
      <c r="U102" s="694"/>
      <c r="V102" s="694"/>
      <c r="W102" s="694"/>
      <c r="X102" s="1133"/>
      <c r="Y102" s="1133"/>
      <c r="Z102" s="1133"/>
      <c r="AA102" s="1133"/>
      <c r="AB102" s="1133"/>
      <c r="AC102" s="1133"/>
    </row>
    <row r="103" spans="1:29" s="1206" customFormat="1" ht="14.25" hidden="1" outlineLevel="1">
      <c r="A103" s="783" t="s">
        <v>401</v>
      </c>
      <c r="B103" s="1133"/>
      <c r="C103" s="1133"/>
      <c r="D103" s="1133"/>
      <c r="E103" s="1133"/>
      <c r="F103" s="1133"/>
      <c r="G103" s="1133"/>
      <c r="H103" s="1133"/>
      <c r="I103" s="1133"/>
      <c r="J103" s="1133"/>
      <c r="K103" s="1133"/>
      <c r="L103" s="1133"/>
      <c r="M103" s="1133"/>
      <c r="N103" s="1133"/>
      <c r="O103" s="1133"/>
      <c r="P103" s="1133"/>
      <c r="Q103" s="1133"/>
      <c r="R103" s="1133"/>
      <c r="S103" s="1133"/>
      <c r="T103" s="694"/>
      <c r="U103" s="694"/>
      <c r="V103" s="694"/>
      <c r="W103" s="1133"/>
      <c r="X103" s="1205"/>
      <c r="Y103" s="1133"/>
      <c r="Z103" s="1133"/>
      <c r="AA103" s="1133"/>
      <c r="AB103" s="1133"/>
      <c r="AC103" s="1133"/>
    </row>
    <row r="104" spans="1:29" s="1209" customFormat="1" hidden="1" outlineLevel="1">
      <c r="A104" s="1207"/>
      <c r="B104" s="1194"/>
      <c r="C104" s="1194"/>
      <c r="D104" s="1194"/>
      <c r="E104" s="1194"/>
      <c r="F104" s="1194"/>
      <c r="G104" s="1194"/>
      <c r="H104" s="1194"/>
      <c r="I104" s="1194"/>
      <c r="J104" s="1194"/>
      <c r="K104" s="1194"/>
      <c r="L104" s="1194"/>
      <c r="M104" s="1194"/>
      <c r="N104" s="1194"/>
      <c r="O104" s="1194"/>
      <c r="P104" s="1194"/>
      <c r="Q104" s="1194"/>
      <c r="R104" s="1194"/>
      <c r="S104" s="1194"/>
      <c r="T104" s="1208"/>
      <c r="U104" s="1194"/>
      <c r="V104" s="1194"/>
      <c r="W104" s="1194"/>
      <c r="X104" s="1194"/>
      <c r="Y104" s="1194"/>
      <c r="Z104" s="1194"/>
      <c r="AA104" s="1194"/>
      <c r="AB104" s="1194"/>
      <c r="AC104" s="1194"/>
    </row>
    <row r="105" spans="1:29" s="612" customFormat="1" hidden="1" outlineLevel="1">
      <c r="A105" s="1210" t="s">
        <v>30</v>
      </c>
      <c r="B105" s="1195">
        <f>B288</f>
        <v>0</v>
      </c>
      <c r="C105" s="1195">
        <f t="shared" ref="C105:S105" si="3">C288</f>
        <v>0</v>
      </c>
      <c r="D105" s="1195">
        <f t="shared" si="3"/>
        <v>0</v>
      </c>
      <c r="E105" s="1195">
        <f t="shared" si="3"/>
        <v>0</v>
      </c>
      <c r="F105" s="1195">
        <f t="shared" si="3"/>
        <v>0</v>
      </c>
      <c r="G105" s="1195">
        <f t="shared" si="3"/>
        <v>0</v>
      </c>
      <c r="H105" s="1195">
        <f t="shared" si="3"/>
        <v>0</v>
      </c>
      <c r="I105" s="1195">
        <f t="shared" si="3"/>
        <v>0</v>
      </c>
      <c r="J105" s="1195">
        <f t="shared" si="3"/>
        <v>0</v>
      </c>
      <c r="K105" s="1195">
        <f t="shared" si="3"/>
        <v>0</v>
      </c>
      <c r="L105" s="1195">
        <f t="shared" si="3"/>
        <v>0</v>
      </c>
      <c r="M105" s="1195">
        <f t="shared" si="3"/>
        <v>0</v>
      </c>
      <c r="N105" s="1195">
        <f t="shared" si="3"/>
        <v>0</v>
      </c>
      <c r="O105" s="1195">
        <f t="shared" si="3"/>
        <v>0</v>
      </c>
      <c r="P105" s="1195">
        <f t="shared" si="3"/>
        <v>0</v>
      </c>
      <c r="Q105" s="1195">
        <f t="shared" si="3"/>
        <v>0</v>
      </c>
      <c r="R105" s="1195">
        <f t="shared" si="3"/>
        <v>0</v>
      </c>
      <c r="S105" s="1195">
        <f t="shared" si="3"/>
        <v>0</v>
      </c>
      <c r="T105" s="1195">
        <v>2008</v>
      </c>
      <c r="U105" s="1195">
        <v>2009</v>
      </c>
      <c r="V105" s="1195">
        <v>2010</v>
      </c>
      <c r="W105" s="1195">
        <v>2011</v>
      </c>
      <c r="X105" s="1195">
        <v>2012</v>
      </c>
      <c r="Y105" s="1195">
        <v>2013</v>
      </c>
      <c r="Z105" s="1195">
        <v>2014</v>
      </c>
      <c r="AA105" s="1195">
        <v>2015</v>
      </c>
      <c r="AB105" s="1195">
        <v>2016</v>
      </c>
      <c r="AC105" s="1195"/>
    </row>
    <row r="106" spans="1:29" hidden="1" outlineLevel="1">
      <c r="A106" s="1211" t="s">
        <v>35</v>
      </c>
      <c r="B106" s="1126" t="s">
        <v>36</v>
      </c>
      <c r="C106" s="1212"/>
      <c r="D106" s="1212"/>
      <c r="E106" s="1212"/>
      <c r="F106" s="1212"/>
      <c r="G106" s="1213"/>
      <c r="H106" s="1212"/>
      <c r="I106" s="1212" t="str">
        <f>B106</f>
        <v>Se nyckeltal från föregående gruppstruktur nedan</v>
      </c>
      <c r="J106" s="1212"/>
      <c r="K106" s="1212"/>
      <c r="L106" s="1213"/>
      <c r="M106" s="1212"/>
      <c r="N106" s="1212"/>
      <c r="O106" s="1212"/>
      <c r="P106" s="1212" t="str">
        <f>I106</f>
        <v>Se nyckeltal från föregående gruppstruktur nedan</v>
      </c>
      <c r="Q106" s="1213"/>
      <c r="R106" s="1212"/>
      <c r="S106" s="1212"/>
      <c r="T106" s="1093"/>
      <c r="U106" s="1093"/>
      <c r="V106" s="1093"/>
      <c r="W106" s="1093"/>
      <c r="X106" s="1093"/>
      <c r="Y106" s="1093"/>
      <c r="Z106" s="1093"/>
      <c r="AA106" s="1093"/>
      <c r="AB106" s="1093"/>
      <c r="AC106" s="1093"/>
    </row>
    <row r="107" spans="1:29" hidden="1" outlineLevel="1">
      <c r="A107" s="1215" t="s">
        <v>37</v>
      </c>
      <c r="B107" s="1214"/>
      <c r="C107" s="1212"/>
      <c r="D107" s="1212"/>
      <c r="E107" s="1212"/>
      <c r="F107" s="1216"/>
      <c r="G107" s="1217"/>
      <c r="H107" s="1212"/>
      <c r="I107" s="1214"/>
      <c r="J107" s="1212"/>
      <c r="K107" s="1212"/>
      <c r="L107" s="1212"/>
      <c r="M107" s="1212"/>
      <c r="N107" s="1212"/>
      <c r="O107" s="1212"/>
      <c r="P107" s="1212"/>
      <c r="Q107" s="1214"/>
      <c r="R107" s="1212"/>
      <c r="S107" s="1212"/>
      <c r="T107" s="1064">
        <v>30111</v>
      </c>
      <c r="U107" s="1064">
        <v>28604</v>
      </c>
      <c r="V107" s="1064">
        <v>29753</v>
      </c>
      <c r="W107" s="1064">
        <v>31760</v>
      </c>
      <c r="X107" s="1064">
        <v>32725</v>
      </c>
      <c r="Y107" s="1064">
        <v>31782</v>
      </c>
      <c r="Z107" s="1064">
        <v>42165</v>
      </c>
      <c r="AA107" s="1064">
        <v>46237</v>
      </c>
      <c r="AB107" s="1064">
        <v>49991</v>
      </c>
      <c r="AC107" s="1064"/>
    </row>
    <row r="108" spans="1:29" hidden="1" outlineLevel="1">
      <c r="A108" s="1215" t="s">
        <v>38</v>
      </c>
      <c r="B108" s="1126"/>
      <c r="D108" s="1126"/>
      <c r="E108" s="1126"/>
      <c r="F108" s="1031"/>
      <c r="G108" s="503"/>
      <c r="H108" s="1126"/>
      <c r="I108" s="1126"/>
      <c r="J108" s="1126"/>
      <c r="K108" s="1126"/>
      <c r="L108" s="1126"/>
      <c r="M108" s="1126"/>
      <c r="N108" s="1126"/>
      <c r="O108" s="1126"/>
      <c r="P108" s="1126"/>
      <c r="Q108" s="1126"/>
      <c r="R108" s="1126"/>
      <c r="S108" s="1126"/>
      <c r="T108" s="1064">
        <v>7450</v>
      </c>
      <c r="U108" s="1064">
        <v>5392</v>
      </c>
      <c r="V108" s="1064">
        <v>6472</v>
      </c>
      <c r="W108" s="1064">
        <v>7821</v>
      </c>
      <c r="X108" s="1064">
        <v>9566</v>
      </c>
      <c r="Y108" s="1064">
        <v>9501</v>
      </c>
      <c r="Z108" s="1064">
        <v>11450</v>
      </c>
      <c r="AA108" s="1064">
        <v>14578</v>
      </c>
      <c r="AB108" s="1064">
        <v>15017</v>
      </c>
      <c r="AC108" s="1064"/>
    </row>
    <row r="109" spans="1:29" hidden="1" outlineLevel="1">
      <c r="A109" s="1215" t="s">
        <v>39</v>
      </c>
      <c r="B109" s="1126"/>
      <c r="C109" s="1126"/>
      <c r="D109" s="1126"/>
      <c r="E109" s="1126"/>
      <c r="F109" s="1031"/>
      <c r="G109" s="503"/>
      <c r="H109" s="1126"/>
      <c r="I109" s="1126"/>
      <c r="J109" s="1126"/>
      <c r="K109" s="1126"/>
      <c r="L109" s="1126"/>
      <c r="M109" s="1126"/>
      <c r="N109" s="1126"/>
      <c r="O109" s="1126"/>
      <c r="P109" s="1126"/>
      <c r="Q109" s="1126"/>
      <c r="R109" s="1126"/>
      <c r="S109" s="1126"/>
      <c r="T109" s="1064">
        <v>24010</v>
      </c>
      <c r="U109" s="1064">
        <v>20202</v>
      </c>
      <c r="V109" s="1064">
        <v>22520</v>
      </c>
      <c r="W109" s="1064">
        <v>29356</v>
      </c>
      <c r="X109" s="1064">
        <v>34054</v>
      </c>
      <c r="Y109" s="1064">
        <v>29013</v>
      </c>
      <c r="Z109" s="1064">
        <v>25718</v>
      </c>
      <c r="AA109" s="1064">
        <v>26665</v>
      </c>
      <c r="AB109" s="1064">
        <v>25043</v>
      </c>
      <c r="AC109" s="1064"/>
    </row>
    <row r="110" spans="1:29" hidden="1" outlineLevel="1">
      <c r="A110" s="1215" t="s">
        <v>40</v>
      </c>
      <c r="B110" s="1126"/>
      <c r="C110" s="1126"/>
      <c r="D110" s="1126"/>
      <c r="E110" s="1126"/>
      <c r="F110" s="1031"/>
      <c r="G110" s="503"/>
      <c r="H110" s="1126"/>
      <c r="I110" s="1126"/>
      <c r="J110" s="1126"/>
      <c r="K110" s="1126"/>
      <c r="L110" s="1126"/>
      <c r="M110" s="1126"/>
      <c r="N110" s="1126"/>
      <c r="O110" s="1126"/>
      <c r="P110" s="1126"/>
      <c r="Q110" s="1126"/>
      <c r="R110" s="1126"/>
      <c r="S110" s="1126"/>
      <c r="T110" s="1064">
        <v>13126</v>
      </c>
      <c r="U110" s="1064">
        <v>9627</v>
      </c>
      <c r="V110" s="1064">
        <v>11485</v>
      </c>
      <c r="W110" s="1064">
        <v>12918</v>
      </c>
      <c r="X110" s="1064">
        <v>14658</v>
      </c>
      <c r="Y110" s="1064">
        <v>13967</v>
      </c>
      <c r="Z110" s="1064">
        <v>14739</v>
      </c>
      <c r="AA110" s="1064">
        <v>12112</v>
      </c>
      <c r="AB110" s="1064">
        <v>11794</v>
      </c>
      <c r="AC110" s="1064"/>
    </row>
    <row r="111" spans="1:29" hidden="1" outlineLevel="1">
      <c r="A111" s="1215" t="s">
        <v>41</v>
      </c>
      <c r="B111" s="1126"/>
      <c r="C111" s="1126"/>
      <c r="D111" s="1126"/>
      <c r="E111" s="1126"/>
      <c r="F111" s="503"/>
      <c r="G111" s="503"/>
      <c r="H111" s="1126"/>
      <c r="I111" s="1126"/>
      <c r="J111" s="1126"/>
      <c r="K111" s="1126"/>
      <c r="L111" s="1126"/>
      <c r="M111" s="1126"/>
      <c r="N111" s="1126"/>
      <c r="O111" s="1126"/>
      <c r="P111" s="1126"/>
      <c r="Q111" s="1126"/>
      <c r="R111" s="1126"/>
      <c r="S111" s="1126"/>
      <c r="T111" s="1064">
        <v>-520</v>
      </c>
      <c r="U111" s="1064">
        <v>-63</v>
      </c>
      <c r="V111" s="1064">
        <v>-355</v>
      </c>
      <c r="W111" s="1064">
        <v>-652</v>
      </c>
      <c r="X111" s="1064">
        <v>-470</v>
      </c>
      <c r="Y111" s="1064">
        <v>-375</v>
      </c>
      <c r="Z111" s="1064">
        <v>-351</v>
      </c>
      <c r="AA111" s="1064">
        <v>-619</v>
      </c>
      <c r="AB111" s="1064">
        <v>-489</v>
      </c>
      <c r="AC111" s="1064"/>
    </row>
    <row r="112" spans="1:29" s="17" customFormat="1" hidden="1" outlineLevel="1">
      <c r="A112" s="649" t="s">
        <v>42</v>
      </c>
      <c r="B112" s="650"/>
      <c r="C112" s="650"/>
      <c r="D112" s="650"/>
      <c r="E112" s="650"/>
      <c r="F112" s="651"/>
      <c r="G112" s="651"/>
      <c r="H112" s="650"/>
      <c r="I112" s="650"/>
      <c r="J112" s="650"/>
      <c r="K112" s="650"/>
      <c r="L112" s="650"/>
      <c r="M112" s="650"/>
      <c r="N112" s="650"/>
      <c r="O112" s="650"/>
      <c r="P112" s="650"/>
      <c r="Q112" s="650"/>
      <c r="R112" s="650"/>
      <c r="S112" s="650"/>
      <c r="T112" s="1038">
        <f>SUM(T107:T111)</f>
        <v>74177</v>
      </c>
      <c r="U112" s="1038">
        <v>63762</v>
      </c>
      <c r="V112" s="1038">
        <v>69875</v>
      </c>
      <c r="W112" s="1038">
        <v>81203</v>
      </c>
      <c r="X112" s="1038">
        <v>90533</v>
      </c>
      <c r="Y112" s="1038">
        <v>83888</v>
      </c>
      <c r="Z112" s="1038">
        <f>SUM(Z107:Z111)</f>
        <v>93721</v>
      </c>
      <c r="AA112" s="1038">
        <f>SUM(AA107:AA111)</f>
        <v>98973</v>
      </c>
      <c r="AB112" s="1038">
        <f>SUM(AB107:AB111)</f>
        <v>101356</v>
      </c>
      <c r="AC112" s="1038"/>
    </row>
    <row r="113" spans="1:29" hidden="1" outlineLevel="1">
      <c r="A113" s="1215" t="s">
        <v>43</v>
      </c>
      <c r="B113" s="1126"/>
      <c r="C113" s="1126"/>
      <c r="D113" s="1126"/>
      <c r="E113" s="1126"/>
      <c r="F113" s="1126"/>
      <c r="G113" s="1126"/>
      <c r="H113" s="1126"/>
      <c r="I113" s="1126"/>
      <c r="J113" s="1126"/>
      <c r="K113" s="1126"/>
      <c r="L113" s="1126"/>
      <c r="M113" s="1126"/>
      <c r="N113" s="1126"/>
      <c r="O113" s="1126"/>
      <c r="P113" s="1126"/>
      <c r="Q113" s="1126"/>
      <c r="R113" s="1126"/>
      <c r="S113" s="1126"/>
      <c r="T113" s="1064">
        <v>-47786</v>
      </c>
      <c r="U113" s="1064">
        <v>-42631</v>
      </c>
      <c r="V113" s="1064">
        <v>-43468</v>
      </c>
      <c r="W113" s="1064">
        <v>-50051.030433517997</v>
      </c>
      <c r="X113" s="1064">
        <v>-55771</v>
      </c>
      <c r="Y113" s="1064">
        <v>-51766</v>
      </c>
      <c r="Z113" s="1064">
        <v>-58669</v>
      </c>
      <c r="AA113" s="1064">
        <v>-59348</v>
      </c>
      <c r="AB113" s="1064">
        <v>-61237</v>
      </c>
      <c r="AC113" s="1064"/>
    </row>
    <row r="114" spans="1:29" s="17" customFormat="1" hidden="1" outlineLevel="1">
      <c r="A114" s="1211" t="s">
        <v>44</v>
      </c>
      <c r="B114" s="963"/>
      <c r="C114" s="963"/>
      <c r="D114" s="963"/>
      <c r="E114" s="963"/>
      <c r="F114" s="963"/>
      <c r="G114" s="963"/>
      <c r="H114" s="963"/>
      <c r="I114" s="963"/>
      <c r="J114" s="963"/>
      <c r="K114" s="963"/>
      <c r="L114" s="963"/>
      <c r="M114" s="963"/>
      <c r="N114" s="963"/>
      <c r="O114" s="963"/>
      <c r="P114" s="963"/>
      <c r="Q114" s="963"/>
      <c r="R114" s="963"/>
      <c r="S114" s="963"/>
      <c r="T114" s="1114">
        <v>26391</v>
      </c>
      <c r="U114" s="1114">
        <v>21131</v>
      </c>
      <c r="V114" s="1114">
        <v>26407</v>
      </c>
      <c r="W114" s="1114">
        <v>31151.969566482003</v>
      </c>
      <c r="X114" s="1114">
        <v>34762</v>
      </c>
      <c r="Y114" s="1114">
        <v>32122</v>
      </c>
      <c r="Z114" s="1114">
        <f>SUM(Z112:Z113)</f>
        <v>35052</v>
      </c>
      <c r="AA114" s="1114">
        <f>SUM(AA112:AA113)</f>
        <v>39625</v>
      </c>
      <c r="AB114" s="1114">
        <f>SUM(AB112:AB113)</f>
        <v>40119</v>
      </c>
      <c r="AC114" s="1114"/>
    </row>
    <row r="115" spans="1:29" hidden="1" outlineLevel="2">
      <c r="A115" s="1215" t="s">
        <v>45</v>
      </c>
      <c r="B115" s="1126"/>
      <c r="C115" s="1126"/>
      <c r="D115" s="1126"/>
      <c r="E115" s="1126"/>
      <c r="F115" s="1126"/>
      <c r="G115" s="1126"/>
      <c r="H115" s="1126"/>
      <c r="I115" s="1126"/>
      <c r="J115" s="1126"/>
      <c r="K115" s="1126"/>
      <c r="L115" s="1126"/>
      <c r="M115" s="1126"/>
      <c r="N115" s="1126"/>
      <c r="O115" s="1126"/>
      <c r="P115" s="1126"/>
      <c r="Q115" s="1126"/>
      <c r="R115" s="1126"/>
      <c r="S115" s="1126"/>
      <c r="T115" s="1064">
        <v>-7414</v>
      </c>
      <c r="U115" s="1064">
        <v>-6806</v>
      </c>
      <c r="V115" s="1064">
        <v>-6914</v>
      </c>
      <c r="W115" s="1064">
        <v>-7625</v>
      </c>
      <c r="X115" s="1064">
        <v>-8646</v>
      </c>
      <c r="Y115" s="1064">
        <v>-8338</v>
      </c>
      <c r="Z115" s="1064">
        <v>-9825</v>
      </c>
      <c r="AA115" s="1064">
        <v>-10669</v>
      </c>
      <c r="AB115" s="1064">
        <v>-11044</v>
      </c>
      <c r="AC115" s="1064"/>
    </row>
    <row r="116" spans="1:29" hidden="1" outlineLevel="2">
      <c r="A116" s="1215" t="s">
        <v>46</v>
      </c>
      <c r="B116" s="1126"/>
      <c r="C116" s="1126"/>
      <c r="D116" s="1126"/>
      <c r="E116" s="1126"/>
      <c r="F116" s="1126"/>
      <c r="G116" s="1126"/>
      <c r="H116" s="1126"/>
      <c r="I116" s="1126"/>
      <c r="J116" s="1126"/>
      <c r="K116" s="1126"/>
      <c r="L116" s="1126"/>
      <c r="M116" s="1126"/>
      <c r="N116" s="1126"/>
      <c r="O116" s="1126"/>
      <c r="P116" s="1126"/>
      <c r="Q116" s="1126"/>
      <c r="R116" s="1126"/>
      <c r="S116" s="1126"/>
      <c r="T116" s="1064">
        <v>-3914</v>
      </c>
      <c r="U116" s="1064">
        <v>-3845</v>
      </c>
      <c r="V116" s="1064">
        <v>-4173</v>
      </c>
      <c r="W116" s="1064">
        <v>-4334</v>
      </c>
      <c r="X116" s="1064">
        <v>-4973</v>
      </c>
      <c r="Y116" s="1064">
        <v>-4801</v>
      </c>
      <c r="Z116" s="1064">
        <v>-5668</v>
      </c>
      <c r="AA116" s="1064">
        <v>-6232</v>
      </c>
      <c r="AB116" s="1064">
        <v>-6824</v>
      </c>
      <c r="AC116" s="1064"/>
    </row>
    <row r="117" spans="1:29" hidden="1" outlineLevel="2">
      <c r="A117" s="1215" t="s">
        <v>47</v>
      </c>
      <c r="B117" s="1126"/>
      <c r="C117" s="1126"/>
      <c r="D117" s="1126"/>
      <c r="E117" s="1126"/>
      <c r="F117" s="1126"/>
      <c r="G117" s="1126"/>
      <c r="H117" s="1126"/>
      <c r="I117" s="1126"/>
      <c r="J117" s="1126"/>
      <c r="K117" s="1126"/>
      <c r="L117" s="1126"/>
      <c r="M117" s="1126"/>
      <c r="N117" s="1126"/>
      <c r="O117" s="1126"/>
      <c r="P117" s="1126"/>
      <c r="Q117" s="1126"/>
      <c r="R117" s="1126"/>
      <c r="S117" s="1126"/>
      <c r="T117" s="1064">
        <v>-1473</v>
      </c>
      <c r="U117" s="1064">
        <v>-1410</v>
      </c>
      <c r="V117" s="1064">
        <v>-1517</v>
      </c>
      <c r="W117" s="1064">
        <v>-1805</v>
      </c>
      <c r="X117" s="1064">
        <v>-2034</v>
      </c>
      <c r="Y117" s="1064">
        <v>-2117</v>
      </c>
      <c r="Z117" s="1064">
        <v>-2933</v>
      </c>
      <c r="AA117" s="1064">
        <v>-3151</v>
      </c>
      <c r="AB117" s="1064">
        <v>-3096</v>
      </c>
      <c r="AC117" s="1064"/>
    </row>
    <row r="118" spans="1:29" hidden="1" outlineLevel="2">
      <c r="A118" s="1215" t="s">
        <v>48</v>
      </c>
      <c r="B118" s="1126"/>
      <c r="C118" s="1126"/>
      <c r="D118" s="1126"/>
      <c r="E118" s="1126"/>
      <c r="F118" s="1126"/>
      <c r="G118" s="1126"/>
      <c r="H118" s="1126"/>
      <c r="I118" s="1126"/>
      <c r="J118" s="1126"/>
      <c r="K118" s="1126"/>
      <c r="L118" s="1126"/>
      <c r="M118" s="1126"/>
      <c r="N118" s="1126"/>
      <c r="O118" s="1126"/>
      <c r="P118" s="1126"/>
      <c r="Q118" s="1126"/>
      <c r="R118" s="1126"/>
      <c r="S118" s="1126"/>
      <c r="T118" s="1064">
        <v>216</v>
      </c>
      <c r="U118" s="1064">
        <v>20</v>
      </c>
      <c r="V118" s="1064">
        <v>112</v>
      </c>
      <c r="W118" s="1064">
        <v>172.48358373299993</v>
      </c>
      <c r="X118" s="1064">
        <v>157</v>
      </c>
      <c r="Y118" s="1064">
        <v>190</v>
      </c>
      <c r="Z118" s="1064">
        <v>389</v>
      </c>
      <c r="AA118" s="1064">
        <v>199</v>
      </c>
      <c r="AB118" s="1064">
        <v>643</v>
      </c>
      <c r="AC118" s="1064"/>
    </row>
    <row r="119" spans="1:29" s="18" customFormat="1" hidden="1" outlineLevel="2">
      <c r="A119" s="1219" t="s">
        <v>49</v>
      </c>
      <c r="B119" s="1220"/>
      <c r="C119" s="1220"/>
      <c r="D119" s="1220"/>
      <c r="E119" s="1220"/>
      <c r="F119" s="1220"/>
      <c r="G119" s="1220"/>
      <c r="H119" s="1220"/>
      <c r="I119" s="1220"/>
      <c r="J119" s="1220"/>
      <c r="K119" s="1220"/>
      <c r="L119" s="1220"/>
      <c r="M119" s="1220"/>
      <c r="N119" s="1220"/>
      <c r="O119" s="1220"/>
      <c r="P119" s="1220"/>
      <c r="Q119" s="1220"/>
      <c r="R119" s="1220"/>
      <c r="S119" s="1220"/>
      <c r="T119" s="1032">
        <f>T113+T115+T116+T117+T118</f>
        <v>-60371</v>
      </c>
      <c r="U119" s="1032">
        <v>-54672</v>
      </c>
      <c r="V119" s="1032">
        <v>-55960</v>
      </c>
      <c r="W119" s="1032">
        <v>-63642.546849784994</v>
      </c>
      <c r="X119" s="1032">
        <v>-71267</v>
      </c>
      <c r="Y119" s="1032">
        <v>-66832</v>
      </c>
      <c r="Z119" s="1032">
        <v>-76706</v>
      </c>
      <c r="AA119" s="1032">
        <f>AA113+AA115+AA116+AA117+AA118</f>
        <v>-79201</v>
      </c>
      <c r="AB119" s="1032">
        <f>AB113+AB115+AB116+AB117+AB118</f>
        <v>-81558</v>
      </c>
      <c r="AC119" s="1032"/>
    </row>
    <row r="120" spans="1:29" hidden="1" outlineLevel="2">
      <c r="A120" s="1215" t="s">
        <v>50</v>
      </c>
      <c r="B120" s="1126"/>
      <c r="C120" s="1126"/>
      <c r="D120" s="1126"/>
      <c r="E120" s="1126"/>
      <c r="F120" s="1126"/>
      <c r="G120" s="1126"/>
      <c r="H120" s="1126"/>
      <c r="I120" s="1126"/>
      <c r="J120" s="1126"/>
      <c r="K120" s="1126"/>
      <c r="L120" s="1126"/>
      <c r="M120" s="1126"/>
      <c r="N120" s="1126"/>
      <c r="O120" s="1126"/>
      <c r="P120" s="1126"/>
      <c r="Q120" s="1126"/>
      <c r="R120" s="1126"/>
      <c r="S120" s="1126"/>
      <c r="T120" s="1064"/>
      <c r="U120" s="1064"/>
      <c r="V120" s="1064"/>
      <c r="W120" s="1064"/>
      <c r="X120" s="1064"/>
      <c r="Y120" s="1064"/>
      <c r="Z120" s="1064"/>
      <c r="AA120" s="1064"/>
      <c r="AB120" s="1064"/>
      <c r="AC120" s="1064"/>
    </row>
    <row r="121" spans="1:29" hidden="1" outlineLevel="1" collapsed="1">
      <c r="A121" s="1221" t="s">
        <v>51</v>
      </c>
      <c r="B121" s="1222"/>
      <c r="C121" s="1222"/>
      <c r="D121" s="1222"/>
      <c r="E121" s="1222"/>
      <c r="F121" s="1222"/>
      <c r="G121" s="1222"/>
      <c r="H121" s="1222"/>
      <c r="I121" s="1222"/>
      <c r="J121" s="1222"/>
      <c r="K121" s="1222"/>
      <c r="L121" s="1222"/>
      <c r="M121" s="1222"/>
      <c r="N121" s="1222"/>
      <c r="O121" s="1222"/>
      <c r="P121" s="1222"/>
      <c r="Q121" s="1222"/>
      <c r="R121" s="1222"/>
      <c r="S121" s="1222"/>
      <c r="T121" s="1033"/>
      <c r="U121" s="1033"/>
      <c r="V121" s="1033"/>
      <c r="W121" s="1033"/>
      <c r="X121" s="1033"/>
      <c r="Y121" s="1196"/>
      <c r="Z121" s="1196"/>
      <c r="AA121" s="1196"/>
      <c r="AB121" s="1196"/>
      <c r="AC121" s="1196"/>
    </row>
    <row r="122" spans="1:29" hidden="1" outlineLevel="1">
      <c r="A122" s="1215" t="s">
        <v>37</v>
      </c>
      <c r="B122" s="1126"/>
      <c r="C122" s="1126"/>
      <c r="D122" s="1126"/>
      <c r="E122" s="1126"/>
      <c r="F122" s="1126"/>
      <c r="G122" s="1126"/>
      <c r="H122" s="1126"/>
      <c r="I122" s="1126"/>
      <c r="J122" s="1126"/>
      <c r="K122" s="1126"/>
      <c r="L122" s="1126"/>
      <c r="M122" s="1126"/>
      <c r="N122" s="1126"/>
      <c r="O122" s="1126"/>
      <c r="P122" s="1126"/>
      <c r="Q122" s="1126"/>
      <c r="R122" s="1126"/>
      <c r="S122" s="1126"/>
      <c r="T122" s="1064">
        <v>6327</v>
      </c>
      <c r="U122" s="1064">
        <v>5236</v>
      </c>
      <c r="V122" s="1064">
        <v>7233</v>
      </c>
      <c r="W122" s="1064">
        <v>7592</v>
      </c>
      <c r="X122" s="1064">
        <v>7474</v>
      </c>
      <c r="Y122" s="1064">
        <v>7279</v>
      </c>
      <c r="Z122" s="1064">
        <v>8974</v>
      </c>
      <c r="AA122" s="1064">
        <v>10324</v>
      </c>
      <c r="AB122" s="1064">
        <v>11175</v>
      </c>
      <c r="AC122" s="1064"/>
    </row>
    <row r="123" spans="1:29" hidden="1" outlineLevel="1">
      <c r="A123" s="1215" t="s">
        <v>38</v>
      </c>
      <c r="B123" s="1126"/>
      <c r="C123" s="1126"/>
      <c r="D123" s="1126"/>
      <c r="E123" s="1126"/>
      <c r="F123" s="1126"/>
      <c r="G123" s="1126"/>
      <c r="H123" s="1126"/>
      <c r="I123" s="1126"/>
      <c r="J123" s="1126"/>
      <c r="K123" s="1126"/>
      <c r="L123" s="1126"/>
      <c r="M123" s="1126"/>
      <c r="N123" s="1126"/>
      <c r="O123" s="1126"/>
      <c r="P123" s="1126"/>
      <c r="Q123" s="1126"/>
      <c r="R123" s="1126"/>
      <c r="S123" s="1126"/>
      <c r="T123" s="1064">
        <v>1328</v>
      </c>
      <c r="U123" s="1064">
        <v>253</v>
      </c>
      <c r="V123" s="1064">
        <v>1262</v>
      </c>
      <c r="W123" s="1064">
        <v>1767</v>
      </c>
      <c r="X123" s="1064">
        <v>2158</v>
      </c>
      <c r="Y123" s="1064">
        <v>2138</v>
      </c>
      <c r="Z123" s="1064">
        <v>2557</v>
      </c>
      <c r="AA123" s="1064">
        <v>3355</v>
      </c>
      <c r="AB123" s="1064">
        <v>3430</v>
      </c>
      <c r="AC123" s="1064"/>
    </row>
    <row r="124" spans="1:29" hidden="1" outlineLevel="1">
      <c r="A124" s="1215" t="s">
        <v>39</v>
      </c>
      <c r="B124" s="1126"/>
      <c r="C124" s="1126"/>
      <c r="D124" s="1126"/>
      <c r="E124" s="1126"/>
      <c r="F124" s="1126"/>
      <c r="G124" s="1126"/>
      <c r="H124" s="1126"/>
      <c r="I124" s="1126"/>
      <c r="J124" s="1126"/>
      <c r="K124" s="1126"/>
      <c r="L124" s="1126"/>
      <c r="M124" s="1126"/>
      <c r="N124" s="1126"/>
      <c r="O124" s="1126"/>
      <c r="P124" s="1126"/>
      <c r="Q124" s="1126"/>
      <c r="R124" s="1126"/>
      <c r="S124" s="1126"/>
      <c r="T124" s="1064">
        <v>4923</v>
      </c>
      <c r="U124" s="1064">
        <v>3591</v>
      </c>
      <c r="V124" s="1064">
        <v>4919</v>
      </c>
      <c r="W124" s="1064">
        <v>7196</v>
      </c>
      <c r="X124" s="1064">
        <v>8335</v>
      </c>
      <c r="Y124" s="1064">
        <v>6083</v>
      </c>
      <c r="Z124" s="1064">
        <v>4307</v>
      </c>
      <c r="AA124" s="1064">
        <v>4993</v>
      </c>
      <c r="AB124" s="1064">
        <v>4465</v>
      </c>
      <c r="AC124" s="1064"/>
    </row>
    <row r="125" spans="1:29" hidden="1" outlineLevel="1">
      <c r="A125" s="1215" t="s">
        <v>40</v>
      </c>
      <c r="B125" s="1126"/>
      <c r="C125" s="1126"/>
      <c r="D125" s="1126"/>
      <c r="E125" s="1126"/>
      <c r="F125" s="1126"/>
      <c r="G125" s="1126"/>
      <c r="H125" s="1126"/>
      <c r="I125" s="1126"/>
      <c r="J125" s="1126"/>
      <c r="K125" s="1126"/>
      <c r="L125" s="1126"/>
      <c r="M125" s="1126"/>
      <c r="N125" s="1126"/>
      <c r="O125" s="1126"/>
      <c r="P125" s="1126"/>
      <c r="Q125" s="1126"/>
      <c r="R125" s="1126"/>
      <c r="S125" s="1126"/>
      <c r="T125" s="1064">
        <v>1643</v>
      </c>
      <c r="U125" s="1064">
        <v>395</v>
      </c>
      <c r="V125" s="1064">
        <v>1218</v>
      </c>
      <c r="W125" s="1064">
        <v>1460</v>
      </c>
      <c r="X125" s="1064">
        <v>1825</v>
      </c>
      <c r="Y125" s="1064">
        <v>1733</v>
      </c>
      <c r="Z125" s="1064">
        <v>1768</v>
      </c>
      <c r="AA125" s="1064">
        <v>1883</v>
      </c>
      <c r="AB125" s="1064">
        <v>1769</v>
      </c>
      <c r="AC125" s="1064"/>
    </row>
    <row r="126" spans="1:29" hidden="1" outlineLevel="1">
      <c r="A126" s="1215" t="s">
        <v>52</v>
      </c>
      <c r="B126" s="1126"/>
      <c r="C126" s="1126"/>
      <c r="D126" s="1126"/>
      <c r="E126" s="1126"/>
      <c r="F126" s="1126"/>
      <c r="G126" s="1126"/>
      <c r="H126" s="1126"/>
      <c r="I126" s="1126"/>
      <c r="J126" s="1126"/>
      <c r="K126" s="1126"/>
      <c r="L126" s="1126"/>
      <c r="M126" s="1126"/>
      <c r="N126" s="1126"/>
      <c r="O126" s="1126"/>
      <c r="P126" s="1126"/>
      <c r="Q126" s="1126"/>
      <c r="R126" s="1126"/>
      <c r="S126" s="1126"/>
      <c r="T126" s="1064">
        <v>-415</v>
      </c>
      <c r="U126" s="1064">
        <v>-385</v>
      </c>
      <c r="V126" s="1064">
        <v>-717</v>
      </c>
      <c r="W126" s="1064">
        <v>-455</v>
      </c>
      <c r="X126" s="1064">
        <v>-526</v>
      </c>
      <c r="Y126" s="1064">
        <v>-177</v>
      </c>
      <c r="Z126" s="1064">
        <v>-591</v>
      </c>
      <c r="AA126" s="1064">
        <v>-783</v>
      </c>
      <c r="AB126" s="1064">
        <v>-1041</v>
      </c>
      <c r="AC126" s="1064"/>
    </row>
    <row r="127" spans="1:29" hidden="1" outlineLevel="1">
      <c r="A127" s="1215" t="s">
        <v>53</v>
      </c>
      <c r="B127" s="1126"/>
      <c r="C127" s="1126"/>
      <c r="D127" s="1126"/>
      <c r="E127" s="1126"/>
      <c r="F127" s="1126"/>
      <c r="G127" s="1126"/>
      <c r="H127" s="1126"/>
      <c r="I127" s="1126"/>
      <c r="J127" s="1126"/>
      <c r="K127" s="1126"/>
      <c r="L127" s="1126"/>
      <c r="M127" s="1126"/>
      <c r="N127" s="1126"/>
      <c r="O127" s="1126"/>
      <c r="P127" s="1126"/>
      <c r="Q127" s="1126"/>
      <c r="R127" s="1126"/>
      <c r="S127" s="1126"/>
      <c r="T127" s="1064"/>
      <c r="U127" s="1064"/>
      <c r="V127" s="1064"/>
      <c r="W127" s="1064"/>
      <c r="X127" s="1064"/>
      <c r="Y127" s="1064"/>
      <c r="Z127" s="1064"/>
      <c r="AA127" s="1064"/>
      <c r="AB127" s="1064"/>
      <c r="AC127" s="1064"/>
    </row>
    <row r="128" spans="1:29" s="17" customFormat="1" hidden="1" outlineLevel="1">
      <c r="A128" s="649" t="s">
        <v>51</v>
      </c>
      <c r="B128" s="650"/>
      <c r="C128" s="650"/>
      <c r="D128" s="650"/>
      <c r="E128" s="650"/>
      <c r="F128" s="650"/>
      <c r="G128" s="650"/>
      <c r="H128" s="650"/>
      <c r="I128" s="650"/>
      <c r="J128" s="650"/>
      <c r="K128" s="650"/>
      <c r="L128" s="650"/>
      <c r="M128" s="650"/>
      <c r="N128" s="650"/>
      <c r="O128" s="650"/>
      <c r="P128" s="650"/>
      <c r="Q128" s="650"/>
      <c r="R128" s="650"/>
      <c r="S128" s="650"/>
      <c r="T128" s="1038">
        <f>SUM(T122:T126)</f>
        <v>13806</v>
      </c>
      <c r="U128" s="1038">
        <v>9090</v>
      </c>
      <c r="V128" s="1038">
        <v>13915</v>
      </c>
      <c r="W128" s="1038">
        <v>17560</v>
      </c>
      <c r="X128" s="1038">
        <v>19266</v>
      </c>
      <c r="Y128" s="1038">
        <v>17056</v>
      </c>
      <c r="Z128" s="1038">
        <v>17015</v>
      </c>
      <c r="AA128" s="1038">
        <f>SUM(AA122:AA126)</f>
        <v>19772</v>
      </c>
      <c r="AB128" s="1038">
        <f>SUM(AB122:AB126)</f>
        <v>19798</v>
      </c>
      <c r="AC128" s="1038"/>
    </row>
    <row r="129" spans="1:29" hidden="1" outlineLevel="1">
      <c r="A129" s="1215"/>
      <c r="B129" s="1126"/>
      <c r="C129" s="1126"/>
      <c r="D129" s="1126"/>
      <c r="E129" s="1126"/>
      <c r="F129" s="1126"/>
      <c r="G129" s="1126"/>
      <c r="H129" s="1126"/>
      <c r="I129" s="1126"/>
      <c r="J129" s="1126"/>
      <c r="K129" s="1126"/>
      <c r="L129" s="1126"/>
      <c r="M129" s="1126"/>
      <c r="N129" s="1126"/>
      <c r="O129" s="1126"/>
      <c r="P129" s="1126"/>
      <c r="Q129" s="1126"/>
      <c r="R129" s="1126"/>
      <c r="S129" s="1126"/>
      <c r="T129" s="1126"/>
      <c r="U129" s="1126"/>
      <c r="V129" s="1126"/>
      <c r="W129" s="1126"/>
      <c r="X129" s="1126"/>
      <c r="Y129" s="1126"/>
      <c r="Z129" s="1126"/>
      <c r="AA129" s="1126"/>
      <c r="AB129" s="1126"/>
      <c r="AC129" s="1126"/>
    </row>
    <row r="130" spans="1:29" hidden="1" outlineLevel="1">
      <c r="A130" s="963" t="s">
        <v>54</v>
      </c>
      <c r="B130" s="1126"/>
      <c r="C130" s="1126"/>
      <c r="D130" s="1126"/>
      <c r="E130" s="1126"/>
      <c r="F130" s="1126"/>
      <c r="G130" s="1126"/>
      <c r="H130" s="1126"/>
      <c r="I130" s="1126"/>
      <c r="J130" s="1126"/>
      <c r="K130" s="1126"/>
      <c r="L130" s="1126"/>
      <c r="M130" s="1126"/>
      <c r="N130" s="1126"/>
      <c r="O130" s="1126"/>
      <c r="P130" s="1126"/>
      <c r="Q130" s="1126"/>
      <c r="R130" s="1126"/>
      <c r="S130" s="1126"/>
      <c r="T130" s="1064"/>
      <c r="U130" s="1064"/>
      <c r="V130" s="1064"/>
      <c r="W130" s="1064"/>
      <c r="X130" s="1064"/>
      <c r="Y130" s="1064"/>
      <c r="Z130" s="1064"/>
      <c r="AA130" s="1064"/>
      <c r="AB130" s="1064"/>
      <c r="AC130" s="1064"/>
    </row>
    <row r="131" spans="1:29" hidden="1" outlineLevel="1">
      <c r="A131" s="1215" t="s">
        <v>37</v>
      </c>
      <c r="B131" s="1126"/>
      <c r="C131" s="1126"/>
      <c r="D131" s="1126"/>
      <c r="E131" s="1126"/>
      <c r="F131" s="1126"/>
      <c r="G131" s="1126"/>
      <c r="H131" s="1126"/>
      <c r="I131" s="1126"/>
      <c r="J131" s="1126"/>
      <c r="K131" s="1126"/>
      <c r="L131" s="1126"/>
      <c r="M131" s="1126"/>
      <c r="N131" s="1126"/>
      <c r="O131" s="1126"/>
      <c r="P131" s="1126"/>
      <c r="Q131" s="1126"/>
      <c r="R131" s="1126"/>
      <c r="S131" s="1126"/>
      <c r="T131" s="1065">
        <f>+T122/T107</f>
        <v>0.21012254657766266</v>
      </c>
      <c r="U131" s="1065">
        <v>0.18305132149349743</v>
      </c>
      <c r="V131" s="1065">
        <v>0.24310153597956508</v>
      </c>
      <c r="W131" s="1065">
        <v>0.23904282115869019</v>
      </c>
      <c r="X131" s="1065">
        <v>0.22838808250572956</v>
      </c>
      <c r="Y131" s="1065">
        <v>0.22902901013152099</v>
      </c>
      <c r="Z131" s="1065">
        <f>+Z122/Z107</f>
        <v>0.21283054666192339</v>
      </c>
      <c r="AA131" s="1065">
        <v>0.22328438263728184</v>
      </c>
      <c r="AB131" s="1065">
        <v>0.22352023364205556</v>
      </c>
      <c r="AC131" s="1065"/>
    </row>
    <row r="132" spans="1:29" hidden="1" outlineLevel="1">
      <c r="A132" s="1215" t="s">
        <v>38</v>
      </c>
      <c r="B132" s="1126"/>
      <c r="C132" s="1126"/>
      <c r="D132" s="1126"/>
      <c r="E132" s="1126"/>
      <c r="F132" s="1126"/>
      <c r="G132" s="1126"/>
      <c r="H132" s="1126"/>
      <c r="I132" s="1126"/>
      <c r="J132" s="1126"/>
      <c r="K132" s="1126"/>
      <c r="L132" s="1126"/>
      <c r="M132" s="1126"/>
      <c r="N132" s="1126"/>
      <c r="O132" s="1126"/>
      <c r="P132" s="1126"/>
      <c r="Q132" s="1126"/>
      <c r="R132" s="1126"/>
      <c r="S132" s="1126"/>
      <c r="T132" s="1065">
        <f>+T123/T108</f>
        <v>0.17825503355704697</v>
      </c>
      <c r="U132" s="1065">
        <v>4.6921364985163208E-2</v>
      </c>
      <c r="V132" s="1065">
        <v>0.1949938195302843</v>
      </c>
      <c r="W132" s="1065">
        <v>0.2259301879555044</v>
      </c>
      <c r="X132" s="1065">
        <v>0.22559063349362324</v>
      </c>
      <c r="Y132" s="1065">
        <v>0.22502894432165035</v>
      </c>
      <c r="Z132" s="1065">
        <f>+Z123/Z108</f>
        <v>0.22331877729257643</v>
      </c>
      <c r="AA132" s="1065">
        <v>0.23014130882151188</v>
      </c>
      <c r="AB132" s="1065">
        <v>0.22840780448824666</v>
      </c>
      <c r="AC132" s="1065"/>
    </row>
    <row r="133" spans="1:29" hidden="1" outlineLevel="1">
      <c r="A133" s="1215" t="s">
        <v>39</v>
      </c>
      <c r="B133" s="1126"/>
      <c r="C133" s="1126"/>
      <c r="D133" s="1126"/>
      <c r="E133" s="1126"/>
      <c r="F133" s="1126"/>
      <c r="G133" s="1126"/>
      <c r="H133" s="1126"/>
      <c r="I133" s="1126"/>
      <c r="J133" s="1126"/>
      <c r="K133" s="1126"/>
      <c r="L133" s="1126"/>
      <c r="M133" s="1126"/>
      <c r="N133" s="1126"/>
      <c r="O133" s="1126"/>
      <c r="P133" s="1126"/>
      <c r="Q133" s="1126"/>
      <c r="R133" s="1126"/>
      <c r="S133" s="1126"/>
      <c r="T133" s="1065">
        <f>+T124/T109</f>
        <v>0.20503956684714703</v>
      </c>
      <c r="U133" s="1065">
        <v>0.17775467775467776</v>
      </c>
      <c r="V133" s="1065">
        <v>0.21842806394316164</v>
      </c>
      <c r="W133" s="1065">
        <v>0.24512876413680337</v>
      </c>
      <c r="X133" s="1065">
        <v>0.24475832501321432</v>
      </c>
      <c r="Y133" s="1065">
        <v>0.20966463309550892</v>
      </c>
      <c r="Z133" s="1065">
        <f>+Z124/Z109</f>
        <v>0.16747025429660159</v>
      </c>
      <c r="AA133" s="1065">
        <v>0.18724920307519219</v>
      </c>
      <c r="AB133" s="1065">
        <v>0.17829333546300363</v>
      </c>
      <c r="AC133" s="1065"/>
    </row>
    <row r="134" spans="1:29" hidden="1" outlineLevel="1">
      <c r="A134" s="1215" t="s">
        <v>40</v>
      </c>
      <c r="B134" s="1126"/>
      <c r="C134" s="1126"/>
      <c r="D134" s="1126"/>
      <c r="E134" s="1126"/>
      <c r="F134" s="1126"/>
      <c r="G134" s="1126"/>
      <c r="H134" s="1126"/>
      <c r="I134" s="1126"/>
      <c r="J134" s="1126"/>
      <c r="K134" s="1126"/>
      <c r="L134" s="1126"/>
      <c r="M134" s="1126"/>
      <c r="N134" s="1126"/>
      <c r="O134" s="1126"/>
      <c r="P134" s="1126"/>
      <c r="Q134" s="1126"/>
      <c r="R134" s="1126"/>
      <c r="S134" s="1126"/>
      <c r="T134" s="1065">
        <f>+T125/T110</f>
        <v>0.12517141551119915</v>
      </c>
      <c r="U134" s="1065">
        <v>4.1030435234237043E-2</v>
      </c>
      <c r="V134" s="1065">
        <v>0.10605137135393992</v>
      </c>
      <c r="W134" s="1065">
        <v>0.11302059142282087</v>
      </c>
      <c r="X134" s="1065">
        <v>0.1245053895483695</v>
      </c>
      <c r="Y134" s="1065">
        <v>0.12407818429154435</v>
      </c>
      <c r="Z134" s="1065">
        <f>+Z125/Z110</f>
        <v>0.11995386389850057</v>
      </c>
      <c r="AA134" s="1065">
        <v>0.15546565389696168</v>
      </c>
      <c r="AB134" s="1065">
        <v>0.15007630998812957</v>
      </c>
      <c r="AC134" s="1065"/>
    </row>
    <row r="135" spans="1:29" hidden="1" outlineLevel="1">
      <c r="A135" s="1215"/>
      <c r="B135" s="1126"/>
      <c r="C135" s="1126"/>
      <c r="D135" s="1126"/>
      <c r="E135" s="1126"/>
      <c r="F135" s="1126"/>
      <c r="G135" s="1126"/>
      <c r="H135" s="1126"/>
      <c r="I135" s="1126"/>
      <c r="J135" s="1126"/>
      <c r="K135" s="1126"/>
      <c r="L135" s="1126"/>
      <c r="M135" s="1126"/>
      <c r="N135" s="1126"/>
      <c r="O135" s="1126"/>
      <c r="P135" s="1126"/>
      <c r="Q135" s="1126"/>
      <c r="R135" s="1126"/>
      <c r="S135" s="1126"/>
      <c r="T135" s="1065"/>
      <c r="U135" s="1065"/>
      <c r="V135" s="1065"/>
      <c r="W135" s="1065"/>
      <c r="X135" s="1065"/>
      <c r="Y135" s="1065"/>
      <c r="Z135" s="1065"/>
      <c r="AA135" s="1065"/>
      <c r="AB135" s="1065"/>
      <c r="AC135" s="1065"/>
    </row>
    <row r="136" spans="1:29" hidden="1" outlineLevel="1">
      <c r="A136" s="650" t="s">
        <v>54</v>
      </c>
      <c r="B136" s="1223"/>
      <c r="C136" s="1223"/>
      <c r="D136" s="1223"/>
      <c r="E136" s="1223"/>
      <c r="F136" s="1223"/>
      <c r="G136" s="1223"/>
      <c r="H136" s="1223"/>
      <c r="I136" s="1223"/>
      <c r="J136" s="1223"/>
      <c r="K136" s="1223"/>
      <c r="L136" s="1223"/>
      <c r="M136" s="1223"/>
      <c r="N136" s="1223"/>
      <c r="O136" s="1223"/>
      <c r="P136" s="1223"/>
      <c r="Q136" s="1223"/>
      <c r="R136" s="1223"/>
      <c r="S136" s="1223"/>
      <c r="T136" s="1040">
        <f>+T128/T112</f>
        <v>0.18612238294889252</v>
      </c>
      <c r="U136" s="1040">
        <v>0.14256140020701985</v>
      </c>
      <c r="V136" s="1040">
        <v>0.19914132379248659</v>
      </c>
      <c r="W136" s="1040">
        <v>0.21624816817112669</v>
      </c>
      <c r="X136" s="1040">
        <v>0.21280637999403532</v>
      </c>
      <c r="Y136" s="1040">
        <v>0.20331871066183482</v>
      </c>
      <c r="Z136" s="1040">
        <f>+Z128/Z112</f>
        <v>0.18154949264305759</v>
      </c>
      <c r="AA136" s="1040">
        <f>+AA128/AA112</f>
        <v>0.19977165489577967</v>
      </c>
      <c r="AB136" s="1040">
        <f>+AB128/AB112</f>
        <v>0.19533130747069735</v>
      </c>
      <c r="AC136" s="1040"/>
    </row>
    <row r="137" spans="1:29" hidden="1" outlineLevel="1">
      <c r="A137" s="1215"/>
      <c r="B137" s="1126"/>
      <c r="C137" s="1126"/>
      <c r="D137" s="1126"/>
      <c r="E137" s="1126"/>
      <c r="F137" s="1126"/>
      <c r="G137" s="1126"/>
      <c r="H137" s="1126"/>
      <c r="I137" s="1126"/>
      <c r="J137" s="1126"/>
      <c r="K137" s="1126"/>
      <c r="L137" s="1126"/>
      <c r="M137" s="1126"/>
      <c r="N137" s="1126"/>
      <c r="O137" s="1126"/>
      <c r="P137" s="1126"/>
      <c r="Q137" s="1126"/>
      <c r="R137" s="1126"/>
      <c r="S137" s="1126"/>
      <c r="T137" s="1031"/>
      <c r="U137" s="1031"/>
      <c r="V137" s="1031"/>
      <c r="W137" s="1031"/>
      <c r="X137" s="1031"/>
      <c r="Y137" s="1031"/>
      <c r="Z137" s="1031"/>
      <c r="AA137" s="1031"/>
      <c r="AB137" s="1031"/>
      <c r="AC137" s="1031"/>
    </row>
    <row r="138" spans="1:29" hidden="1" outlineLevel="1">
      <c r="A138" s="1215" t="s">
        <v>55</v>
      </c>
      <c r="B138" s="1126"/>
      <c r="C138" s="1126"/>
      <c r="D138" s="1126"/>
      <c r="E138" s="1126"/>
      <c r="F138" s="1126"/>
      <c r="G138" s="1126"/>
      <c r="H138" s="1126"/>
      <c r="I138" s="1126"/>
      <c r="J138" s="1126"/>
      <c r="K138" s="1126"/>
      <c r="L138" s="1126"/>
      <c r="M138" s="1126"/>
      <c r="N138" s="1126"/>
      <c r="O138" s="1126"/>
      <c r="P138" s="1126"/>
      <c r="Q138" s="1126"/>
      <c r="R138" s="1126"/>
      <c r="S138" s="1126"/>
      <c r="T138" s="1064">
        <v>-694</v>
      </c>
      <c r="U138" s="1064">
        <v>-819</v>
      </c>
      <c r="V138" s="1064">
        <v>-420</v>
      </c>
      <c r="W138" s="1064">
        <v>-284</v>
      </c>
      <c r="X138" s="1064">
        <v>-704</v>
      </c>
      <c r="Y138" s="1064">
        <v>-790</v>
      </c>
      <c r="Z138" s="1064">
        <v>-924</v>
      </c>
      <c r="AA138" s="1064">
        <v>-897</v>
      </c>
      <c r="AB138" s="1064">
        <v>-993</v>
      </c>
      <c r="AC138" s="1064"/>
    </row>
    <row r="139" spans="1:29" hidden="1" outlineLevel="2">
      <c r="A139" s="1215" t="s">
        <v>56</v>
      </c>
      <c r="B139" s="1126"/>
      <c r="C139" s="1126"/>
      <c r="D139" s="1126"/>
      <c r="E139" s="1126"/>
      <c r="F139" s="1126"/>
      <c r="G139" s="1126"/>
      <c r="H139" s="1126"/>
      <c r="I139" s="1126"/>
      <c r="J139" s="1126"/>
      <c r="K139" s="1126"/>
      <c r="L139" s="1126"/>
      <c r="M139" s="1126"/>
      <c r="N139" s="1126"/>
      <c r="O139" s="1126"/>
      <c r="P139" s="1126"/>
      <c r="Q139" s="1126"/>
      <c r="R139" s="1126"/>
      <c r="S139" s="1126"/>
      <c r="T139" s="1064"/>
      <c r="U139" s="1064"/>
      <c r="V139" s="1064"/>
      <c r="W139" s="1064"/>
      <c r="X139" s="1064"/>
      <c r="Y139" s="1064"/>
      <c r="Z139" s="1064"/>
      <c r="AA139" s="1064"/>
      <c r="AB139" s="1064"/>
      <c r="AC139" s="1064"/>
    </row>
    <row r="140" spans="1:29" hidden="1" outlineLevel="2">
      <c r="A140" s="1215" t="s">
        <v>57</v>
      </c>
      <c r="B140" s="1126"/>
      <c r="C140" s="1126"/>
      <c r="D140" s="1126"/>
      <c r="E140" s="1126"/>
      <c r="F140" s="1126"/>
      <c r="G140" s="1126"/>
      <c r="H140" s="1126"/>
      <c r="I140" s="1126"/>
      <c r="J140" s="1126"/>
      <c r="K140" s="1126"/>
      <c r="L140" s="1126"/>
      <c r="M140" s="1126"/>
      <c r="N140" s="1126"/>
      <c r="O140" s="1126"/>
      <c r="P140" s="1126"/>
      <c r="Q140" s="1126"/>
      <c r="R140" s="1126"/>
      <c r="S140" s="1126"/>
      <c r="T140" s="1032">
        <v>-1243</v>
      </c>
      <c r="U140" s="1032">
        <v>-808</v>
      </c>
      <c r="V140" s="1032">
        <v>-423</v>
      </c>
      <c r="W140" s="1032">
        <v>-506</v>
      </c>
      <c r="X140" s="1032">
        <v>-658</v>
      </c>
      <c r="Y140" s="1032">
        <v>-730</v>
      </c>
      <c r="Z140" s="1032">
        <v>-699</v>
      </c>
      <c r="AA140" s="1032">
        <v>-750</v>
      </c>
      <c r="AB140" s="1032">
        <v>-769</v>
      </c>
      <c r="AC140" s="1032"/>
    </row>
    <row r="141" spans="1:29" hidden="1" outlineLevel="2">
      <c r="A141" s="1215" t="s">
        <v>58</v>
      </c>
      <c r="B141" s="1126"/>
      <c r="C141" s="1126"/>
      <c r="D141" s="1126"/>
      <c r="E141" s="1126"/>
      <c r="F141" s="1126"/>
      <c r="G141" s="1126"/>
      <c r="H141" s="1126"/>
      <c r="I141" s="1126"/>
      <c r="J141" s="1126"/>
      <c r="K141" s="1126"/>
      <c r="L141" s="1126"/>
      <c r="M141" s="1126"/>
      <c r="N141" s="1126"/>
      <c r="O141" s="1126"/>
      <c r="P141" s="1126"/>
      <c r="Q141" s="1126"/>
      <c r="R141" s="1126"/>
      <c r="S141" s="1126"/>
      <c r="T141" s="1064"/>
      <c r="U141" s="1064"/>
      <c r="V141" s="1064"/>
      <c r="W141" s="1064"/>
      <c r="X141" s="1064"/>
      <c r="Y141" s="1064"/>
      <c r="Z141" s="1064"/>
      <c r="AA141" s="1064"/>
      <c r="AB141" s="1064"/>
      <c r="AC141" s="1064"/>
    </row>
    <row r="142" spans="1:29" hidden="1" outlineLevel="2">
      <c r="A142" s="1215" t="s">
        <v>59</v>
      </c>
      <c r="B142" s="1126"/>
      <c r="C142" s="1126"/>
      <c r="D142" s="1126"/>
      <c r="E142" s="1126"/>
      <c r="F142" s="1126"/>
      <c r="G142" s="1126"/>
      <c r="H142" s="1126"/>
      <c r="I142" s="1126"/>
      <c r="J142" s="1126"/>
      <c r="K142" s="1126"/>
      <c r="L142" s="1126"/>
      <c r="M142" s="1126"/>
      <c r="N142" s="1126"/>
      <c r="O142" s="1126"/>
      <c r="P142" s="1126"/>
      <c r="Q142" s="1126"/>
      <c r="R142" s="1126"/>
      <c r="S142" s="1126"/>
      <c r="T142" s="1064"/>
      <c r="U142" s="1064"/>
      <c r="V142" s="1064"/>
      <c r="W142" s="1064"/>
      <c r="X142" s="1064"/>
      <c r="Y142" s="1064"/>
      <c r="Z142" s="1064"/>
      <c r="AA142" s="1064"/>
      <c r="AB142" s="1064"/>
      <c r="AC142" s="1064"/>
    </row>
    <row r="143" spans="1:29" s="17" customFormat="1" hidden="1" outlineLevel="1" collapsed="1">
      <c r="A143" s="649" t="s">
        <v>60</v>
      </c>
      <c r="B143" s="650"/>
      <c r="C143" s="650"/>
      <c r="D143" s="650"/>
      <c r="E143" s="650"/>
      <c r="F143" s="650"/>
      <c r="G143" s="650"/>
      <c r="H143" s="650"/>
      <c r="I143" s="650"/>
      <c r="J143" s="650"/>
      <c r="K143" s="650"/>
      <c r="L143" s="650"/>
      <c r="M143" s="650"/>
      <c r="N143" s="650"/>
      <c r="O143" s="650"/>
      <c r="P143" s="650"/>
      <c r="Q143" s="650"/>
      <c r="R143" s="650"/>
      <c r="S143" s="650"/>
      <c r="T143" s="1038">
        <f>+T128+T138</f>
        <v>13112</v>
      </c>
      <c r="U143" s="1038">
        <v>8271</v>
      </c>
      <c r="V143" s="1038">
        <v>13495</v>
      </c>
      <c r="W143" s="1038">
        <v>17276</v>
      </c>
      <c r="X143" s="1038">
        <v>18562</v>
      </c>
      <c r="Y143" s="1038">
        <v>16266</v>
      </c>
      <c r="Z143" s="1038">
        <f>+Z128+Z138</f>
        <v>16091</v>
      </c>
      <c r="AA143" s="1038">
        <f>+AA128+AA138</f>
        <v>18875</v>
      </c>
      <c r="AB143" s="1038">
        <f>+AB128+AB138</f>
        <v>18805</v>
      </c>
      <c r="AC143" s="1038"/>
    </row>
    <row r="144" spans="1:29" s="17" customFormat="1" hidden="1" outlineLevel="1">
      <c r="A144" s="1126" t="s">
        <v>61</v>
      </c>
      <c r="B144" s="963"/>
      <c r="C144" s="963"/>
      <c r="D144" s="963"/>
      <c r="E144" s="963"/>
      <c r="F144" s="963"/>
      <c r="G144" s="963"/>
      <c r="H144" s="963"/>
      <c r="I144" s="963"/>
      <c r="J144" s="963"/>
      <c r="K144" s="963"/>
      <c r="L144" s="963"/>
      <c r="M144" s="963"/>
      <c r="N144" s="963"/>
      <c r="O144" s="963"/>
      <c r="P144" s="963"/>
      <c r="Q144" s="963"/>
      <c r="R144" s="963"/>
      <c r="S144" s="963"/>
      <c r="T144" s="1031">
        <f>+T143/T112</f>
        <v>0.17676638311066772</v>
      </c>
      <c r="U144" s="1031">
        <v>0.12971675919826856</v>
      </c>
      <c r="V144" s="1031">
        <v>0.19313059033989266</v>
      </c>
      <c r="W144" s="1031">
        <v>0.21275076043988522</v>
      </c>
      <c r="X144" s="1031">
        <v>0.20503020997868179</v>
      </c>
      <c r="Y144" s="1031">
        <v>0.19390139233263398</v>
      </c>
      <c r="Z144" s="1031">
        <f>+Z143/Z112</f>
        <v>0.17169044291034027</v>
      </c>
      <c r="AA144" s="1031">
        <v>0.18424839224361547</v>
      </c>
      <c r="AB144" s="1031">
        <v>0.1855341568333399</v>
      </c>
      <c r="AC144" s="1031"/>
    </row>
    <row r="145" spans="1:31" hidden="1" outlineLevel="1">
      <c r="A145" s="1126"/>
      <c r="B145" s="1126"/>
      <c r="C145" s="1126"/>
      <c r="D145" s="1126"/>
      <c r="E145" s="1126"/>
      <c r="F145" s="1126"/>
      <c r="G145" s="1126"/>
      <c r="H145" s="1126"/>
      <c r="I145" s="1126"/>
      <c r="J145" s="1126"/>
      <c r="K145" s="1126"/>
      <c r="L145" s="1126"/>
      <c r="M145" s="1126"/>
      <c r="N145" s="1126"/>
      <c r="O145" s="1126"/>
      <c r="P145" s="1126"/>
      <c r="Q145" s="1126"/>
      <c r="R145" s="1126"/>
      <c r="S145" s="1126"/>
      <c r="T145" s="1093"/>
      <c r="U145" s="1093"/>
      <c r="V145" s="1093"/>
      <c r="W145" s="1093"/>
      <c r="X145" s="1093"/>
      <c r="Y145" s="1093"/>
      <c r="Z145" s="1093"/>
      <c r="AA145" s="1093"/>
      <c r="AB145" s="1093"/>
      <c r="AC145" s="1093"/>
    </row>
    <row r="146" spans="1:31" hidden="1" outlineLevel="1">
      <c r="A146" s="1215" t="s">
        <v>62</v>
      </c>
      <c r="B146" s="1126"/>
      <c r="C146" s="1126"/>
      <c r="D146" s="1126"/>
      <c r="E146" s="1126"/>
      <c r="F146" s="1126"/>
      <c r="G146" s="1126"/>
      <c r="H146" s="1126"/>
      <c r="I146" s="1126"/>
      <c r="J146" s="1126"/>
      <c r="K146" s="1126"/>
      <c r="L146" s="1126"/>
      <c r="M146" s="1126"/>
      <c r="N146" s="1126"/>
      <c r="O146" s="1126"/>
      <c r="P146" s="1126"/>
      <c r="Q146" s="1126"/>
      <c r="R146" s="1126"/>
      <c r="S146" s="1126"/>
      <c r="T146" s="1064">
        <v>-3106</v>
      </c>
      <c r="U146" s="1064">
        <v>-1995</v>
      </c>
      <c r="V146" s="1064">
        <v>-3551</v>
      </c>
      <c r="W146" s="1064">
        <v>-4288</v>
      </c>
      <c r="X146" s="1064">
        <v>-4629</v>
      </c>
      <c r="Y146" s="1064">
        <v>-4184</v>
      </c>
      <c r="Z146" s="1064">
        <v>-3916</v>
      </c>
      <c r="AA146" s="1064">
        <v>-7098</v>
      </c>
      <c r="AB146" s="1064">
        <v>-5020</v>
      </c>
      <c r="AC146" s="1064"/>
    </row>
    <row r="147" spans="1:31" hidden="1" outlineLevel="1">
      <c r="A147" s="1215" t="s">
        <v>63</v>
      </c>
      <c r="B147" s="1126"/>
      <c r="C147" s="1126"/>
      <c r="D147" s="1126"/>
      <c r="E147" s="1126"/>
      <c r="F147" s="1126"/>
      <c r="G147" s="1126"/>
      <c r="H147" s="1126"/>
      <c r="I147" s="1126"/>
      <c r="J147" s="1126"/>
      <c r="K147" s="1126"/>
      <c r="L147" s="1126"/>
      <c r="M147" s="1126"/>
      <c r="N147" s="1126"/>
      <c r="O147" s="1126"/>
      <c r="P147" s="1126"/>
      <c r="Q147" s="1126"/>
      <c r="R147" s="1126"/>
      <c r="S147" s="1126"/>
      <c r="T147" s="1093"/>
      <c r="U147" s="1093"/>
      <c r="V147" s="1093"/>
      <c r="W147" s="1093"/>
      <c r="X147" s="1093"/>
      <c r="Y147" s="1093"/>
      <c r="Z147" s="1093"/>
      <c r="AA147" s="1093"/>
      <c r="AB147" s="1093"/>
      <c r="AC147" s="1093"/>
    </row>
    <row r="148" spans="1:31" hidden="1" outlineLevel="1">
      <c r="A148" s="649" t="s">
        <v>64</v>
      </c>
      <c r="B148" s="650"/>
      <c r="C148" s="650"/>
      <c r="D148" s="650"/>
      <c r="E148" s="650"/>
      <c r="F148" s="650"/>
      <c r="G148" s="650"/>
      <c r="H148" s="650"/>
      <c r="I148" s="650"/>
      <c r="J148" s="650"/>
      <c r="K148" s="650"/>
      <c r="L148" s="650"/>
      <c r="M148" s="650"/>
      <c r="N148" s="650"/>
      <c r="O148" s="650"/>
      <c r="P148" s="650"/>
      <c r="Q148" s="650"/>
      <c r="R148" s="650"/>
      <c r="S148" s="650"/>
      <c r="T148" s="1038">
        <v>10006</v>
      </c>
      <c r="U148" s="1038">
        <v>6276</v>
      </c>
      <c r="V148" s="1038">
        <v>9944</v>
      </c>
      <c r="W148" s="1038">
        <v>12988</v>
      </c>
      <c r="X148" s="1038">
        <v>13933</v>
      </c>
      <c r="Y148" s="1038">
        <v>12082</v>
      </c>
      <c r="Z148" s="1038">
        <f>+Z143+Z146</f>
        <v>12175</v>
      </c>
      <c r="AA148" s="1038">
        <f>+AA143+AA146</f>
        <v>11777</v>
      </c>
      <c r="AB148" s="1038">
        <f>+AB143+AB146</f>
        <v>13785</v>
      </c>
      <c r="AC148" s="1038"/>
    </row>
    <row r="149" spans="1:31" hidden="1" outlineLevel="1">
      <c r="A149" s="1215" t="s">
        <v>65</v>
      </c>
      <c r="B149" s="1126"/>
      <c r="C149" s="1126"/>
      <c r="D149" s="1126"/>
      <c r="E149" s="1126"/>
      <c r="F149" s="1126"/>
      <c r="G149" s="1126"/>
      <c r="H149" s="1126"/>
      <c r="I149" s="1126"/>
      <c r="J149" s="1126"/>
      <c r="K149" s="1126"/>
      <c r="L149" s="1126"/>
      <c r="M149" s="1126"/>
      <c r="N149" s="1126"/>
      <c r="O149" s="1126"/>
      <c r="P149" s="1126"/>
      <c r="Q149" s="1126"/>
      <c r="R149" s="1126"/>
      <c r="S149" s="1126"/>
      <c r="T149" s="1064">
        <v>184</v>
      </c>
      <c r="U149" s="1064">
        <v>0</v>
      </c>
      <c r="V149" s="1064">
        <v>0</v>
      </c>
      <c r="W149" s="1064">
        <v>0</v>
      </c>
      <c r="X149" s="1064">
        <v>0</v>
      </c>
      <c r="Y149" s="1064">
        <v>0</v>
      </c>
      <c r="Z149" s="1064">
        <v>0</v>
      </c>
      <c r="AA149" s="1064">
        <v>-54</v>
      </c>
      <c r="AB149" s="1064">
        <v>-1837</v>
      </c>
      <c r="AC149" s="1064"/>
    </row>
    <row r="150" spans="1:31" s="17" customFormat="1" hidden="1" outlineLevel="1">
      <c r="A150" s="649" t="s">
        <v>66</v>
      </c>
      <c r="B150" s="650"/>
      <c r="C150" s="650"/>
      <c r="D150" s="650"/>
      <c r="E150" s="650"/>
      <c r="F150" s="650"/>
      <c r="G150" s="650"/>
      <c r="H150" s="650"/>
      <c r="I150" s="650"/>
      <c r="J150" s="650"/>
      <c r="K150" s="650"/>
      <c r="L150" s="650"/>
      <c r="M150" s="650"/>
      <c r="N150" s="650"/>
      <c r="O150" s="650"/>
      <c r="P150" s="650"/>
      <c r="Q150" s="650"/>
      <c r="R150" s="650"/>
      <c r="S150" s="650"/>
      <c r="T150" s="1039">
        <f>T148+T149</f>
        <v>10190</v>
      </c>
      <c r="U150" s="1039">
        <v>6276</v>
      </c>
      <c r="V150" s="1039">
        <v>9944</v>
      </c>
      <c r="W150" s="1039">
        <v>12988</v>
      </c>
      <c r="X150" s="1039">
        <v>13933</v>
      </c>
      <c r="Y150" s="1039">
        <v>12082</v>
      </c>
      <c r="Z150" s="1039">
        <f>Z148+Z149</f>
        <v>12175</v>
      </c>
      <c r="AA150" s="1039">
        <f>AA148+AA149</f>
        <v>11723</v>
      </c>
      <c r="AB150" s="1039">
        <f>AB148+AB149</f>
        <v>11948</v>
      </c>
      <c r="AC150" s="1039"/>
    </row>
    <row r="151" spans="1:31" s="17" customFormat="1" hidden="1" outlineLevel="1">
      <c r="A151" s="1126" t="s">
        <v>67</v>
      </c>
      <c r="B151" s="963"/>
      <c r="C151" s="963"/>
      <c r="D151" s="963"/>
      <c r="E151" s="963"/>
      <c r="F151" s="963"/>
      <c r="G151" s="963"/>
      <c r="H151" s="963"/>
      <c r="I151" s="963"/>
      <c r="J151" s="963"/>
      <c r="K151" s="963"/>
      <c r="L151" s="963"/>
      <c r="M151" s="963"/>
      <c r="N151" s="963"/>
      <c r="O151" s="963"/>
      <c r="P151" s="963"/>
      <c r="Q151" s="963"/>
      <c r="R151" s="963"/>
      <c r="S151" s="963"/>
      <c r="T151" s="1065">
        <f>+T150/T112</f>
        <v>0.13737411866211899</v>
      </c>
      <c r="U151" s="1065">
        <v>9.8428531100028235E-2</v>
      </c>
      <c r="V151" s="1065">
        <v>0.14231127012522363</v>
      </c>
      <c r="W151" s="1065">
        <v>0.15994482962452125</v>
      </c>
      <c r="X151" s="1065">
        <v>0.15389968298852352</v>
      </c>
      <c r="Y151" s="1065">
        <v>0.14402536715620828</v>
      </c>
      <c r="Z151" s="1065">
        <f>+Z150/Z112</f>
        <v>0.12990685118596687</v>
      </c>
      <c r="AA151" s="1065">
        <v>0.11899204833641498</v>
      </c>
      <c r="AB151" s="1065">
        <v>0.13600576186905561</v>
      </c>
      <c r="AC151" s="1065"/>
    </row>
    <row r="152" spans="1:31" s="17" customFormat="1" hidden="1" outlineLevel="1">
      <c r="A152" s="1126" t="s">
        <v>68</v>
      </c>
      <c r="B152" s="963"/>
      <c r="C152" s="963"/>
      <c r="D152" s="963"/>
      <c r="E152" s="963"/>
      <c r="F152" s="963"/>
      <c r="G152" s="963"/>
      <c r="H152" s="963"/>
      <c r="I152" s="963"/>
      <c r="J152" s="963"/>
      <c r="K152" s="963"/>
      <c r="L152" s="963"/>
      <c r="M152" s="963"/>
      <c r="N152" s="963"/>
      <c r="O152" s="963"/>
      <c r="P152" s="963"/>
      <c r="Q152" s="963"/>
      <c r="R152" s="963"/>
      <c r="S152" s="963"/>
      <c r="T152" s="1064">
        <v>10157</v>
      </c>
      <c r="U152" s="1064">
        <v>6244</v>
      </c>
      <c r="V152" s="1064">
        <v>9921</v>
      </c>
      <c r="W152" s="1064">
        <v>12963</v>
      </c>
      <c r="X152" s="1064">
        <v>13920</v>
      </c>
      <c r="Y152" s="1064">
        <v>12072</v>
      </c>
      <c r="Z152" s="1064">
        <v>12169</v>
      </c>
      <c r="AA152" s="1064">
        <v>11717</v>
      </c>
      <c r="AB152" s="1064">
        <v>11931</v>
      </c>
      <c r="AC152" s="1064"/>
    </row>
    <row r="153" spans="1:31" s="17" customFormat="1" hidden="1" outlineLevel="1">
      <c r="A153" s="1126" t="s">
        <v>69</v>
      </c>
      <c r="B153" s="963"/>
      <c r="C153" s="963"/>
      <c r="D153" s="963"/>
      <c r="E153" s="963"/>
      <c r="F153" s="963"/>
      <c r="G153" s="963"/>
      <c r="H153" s="963"/>
      <c r="I153" s="963"/>
      <c r="J153" s="963"/>
      <c r="K153" s="963"/>
      <c r="L153" s="963"/>
      <c r="M153" s="963"/>
      <c r="N153" s="963"/>
      <c r="O153" s="963"/>
      <c r="P153" s="963"/>
      <c r="Q153" s="963"/>
      <c r="R153" s="963"/>
      <c r="S153" s="963"/>
      <c r="T153" s="1064">
        <v>33</v>
      </c>
      <c r="U153" s="1064">
        <v>32</v>
      </c>
      <c r="V153" s="1064">
        <v>23</v>
      </c>
      <c r="W153" s="1064">
        <v>25</v>
      </c>
      <c r="X153" s="1064">
        <v>13</v>
      </c>
      <c r="Y153" s="1064">
        <v>10</v>
      </c>
      <c r="Z153" s="1064">
        <v>6</v>
      </c>
      <c r="AA153" s="1064">
        <v>6</v>
      </c>
      <c r="AB153" s="1064">
        <v>17</v>
      </c>
      <c r="AC153" s="1064"/>
    </row>
    <row r="154" spans="1:31" s="17" customFormat="1" hidden="1" outlineLevel="1">
      <c r="A154" s="963"/>
      <c r="B154" s="963"/>
      <c r="C154" s="963"/>
      <c r="D154" s="963"/>
      <c r="E154" s="963"/>
      <c r="F154" s="963"/>
      <c r="G154" s="963"/>
      <c r="H154" s="963"/>
      <c r="I154" s="963"/>
      <c r="J154" s="963"/>
      <c r="K154" s="963"/>
      <c r="L154" s="963"/>
      <c r="M154" s="963"/>
      <c r="N154" s="963"/>
      <c r="O154" s="963"/>
      <c r="P154" s="963"/>
      <c r="Q154" s="963"/>
      <c r="R154" s="963"/>
      <c r="S154" s="963"/>
      <c r="T154" s="1065"/>
      <c r="U154" s="1065"/>
      <c r="V154" s="1065"/>
      <c r="W154" s="1065"/>
      <c r="X154" s="1065"/>
      <c r="Y154" s="1065"/>
      <c r="Z154" s="1065"/>
      <c r="AA154" s="1065"/>
      <c r="AB154" s="1065"/>
      <c r="AC154" s="1065"/>
    </row>
    <row r="155" spans="1:31" hidden="1" outlineLevel="1">
      <c r="A155" s="1222" t="s">
        <v>70</v>
      </c>
      <c r="B155" s="1222"/>
      <c r="C155" s="1222"/>
      <c r="D155" s="1222"/>
      <c r="E155" s="1222"/>
      <c r="F155" s="1222"/>
      <c r="G155" s="1222"/>
      <c r="H155" s="1222"/>
      <c r="I155" s="1222"/>
      <c r="J155" s="1222"/>
      <c r="K155" s="1222"/>
      <c r="L155" s="1222"/>
      <c r="M155" s="1222"/>
      <c r="N155" s="1222"/>
      <c r="O155" s="1222"/>
      <c r="P155" s="1222"/>
      <c r="Q155" s="1222"/>
      <c r="R155" s="1222"/>
      <c r="S155" s="1222"/>
      <c r="T155" s="1199">
        <f>SUM(T156:T160)</f>
        <v>-292</v>
      </c>
      <c r="U155" s="1199">
        <v>-569</v>
      </c>
      <c r="V155" s="1199">
        <v>-394</v>
      </c>
      <c r="W155" s="1199">
        <v>-160</v>
      </c>
      <c r="X155" s="1199">
        <v>-182</v>
      </c>
      <c r="Y155" s="1199">
        <v>63</v>
      </c>
      <c r="Z155" s="1199">
        <f>SUM(Z156:Z160)</f>
        <v>-729</v>
      </c>
      <c r="AA155" s="1199">
        <v>-359</v>
      </c>
      <c r="AB155" s="1199">
        <v>-264</v>
      </c>
      <c r="AC155" s="1101"/>
      <c r="AD155" s="26"/>
      <c r="AE155" s="26"/>
    </row>
    <row r="156" spans="1:31" hidden="1" outlineLevel="2">
      <c r="A156" s="1215" t="s">
        <v>37</v>
      </c>
      <c r="B156" s="1126"/>
      <c r="C156" s="1126"/>
      <c r="D156" s="1126"/>
      <c r="E156" s="1126"/>
      <c r="F156" s="1126"/>
      <c r="G156" s="1126"/>
      <c r="H156" s="1126"/>
      <c r="I156" s="1126"/>
      <c r="J156" s="1126"/>
      <c r="K156" s="1126"/>
      <c r="L156" s="1126"/>
      <c r="M156" s="1126"/>
      <c r="N156" s="1126"/>
      <c r="O156" s="1126"/>
      <c r="P156" s="1126"/>
      <c r="Q156" s="1126"/>
      <c r="R156" s="1126"/>
      <c r="S156" s="1126"/>
      <c r="T156" s="1064">
        <v>-64</v>
      </c>
      <c r="U156" s="1064">
        <v>-226</v>
      </c>
      <c r="V156" s="1064"/>
      <c r="W156" s="1064"/>
      <c r="X156" s="1064"/>
      <c r="Y156" s="1064"/>
      <c r="Z156" s="1064">
        <v>-180</v>
      </c>
      <c r="AA156" s="1064">
        <v>-55</v>
      </c>
      <c r="AB156" s="1064">
        <v>50</v>
      </c>
      <c r="AC156" s="1064"/>
    </row>
    <row r="157" spans="1:31" hidden="1" outlineLevel="2">
      <c r="A157" s="1215" t="s">
        <v>38</v>
      </c>
      <c r="B157" s="1126"/>
      <c r="C157" s="1126"/>
      <c r="D157" s="1126"/>
      <c r="E157" s="1126"/>
      <c r="F157" s="1126"/>
      <c r="G157" s="1126"/>
      <c r="H157" s="1126"/>
      <c r="I157" s="1126"/>
      <c r="J157" s="1126"/>
      <c r="K157" s="1126"/>
      <c r="L157" s="1126"/>
      <c r="M157" s="1126"/>
      <c r="N157" s="1126"/>
      <c r="O157" s="1126"/>
      <c r="P157" s="1126"/>
      <c r="Q157" s="1126"/>
      <c r="R157" s="1126"/>
      <c r="S157" s="1126"/>
      <c r="T157" s="1064">
        <v>-102</v>
      </c>
      <c r="U157" s="1064">
        <v>-187</v>
      </c>
      <c r="V157" s="1064"/>
      <c r="W157" s="1064"/>
      <c r="X157" s="1064"/>
      <c r="Y157" s="1064"/>
      <c r="Z157" s="1064">
        <v>0</v>
      </c>
      <c r="AA157" s="1064"/>
      <c r="AB157" s="1064">
        <v>0</v>
      </c>
      <c r="AC157" s="1064"/>
    </row>
    <row r="158" spans="1:31" hidden="1" outlineLevel="2">
      <c r="A158" s="1215" t="s">
        <v>39</v>
      </c>
      <c r="B158" s="1126"/>
      <c r="C158" s="1126"/>
      <c r="D158" s="1126"/>
      <c r="E158" s="1126"/>
      <c r="F158" s="1126"/>
      <c r="G158" s="1126"/>
      <c r="H158" s="1126"/>
      <c r="I158" s="1126"/>
      <c r="J158" s="1126"/>
      <c r="K158" s="1126"/>
      <c r="L158" s="1126"/>
      <c r="M158" s="1126"/>
      <c r="N158" s="1126"/>
      <c r="O158" s="1126"/>
      <c r="P158" s="1126"/>
      <c r="Q158" s="1126"/>
      <c r="R158" s="1126"/>
      <c r="S158" s="1126"/>
      <c r="T158" s="1064">
        <v>-59</v>
      </c>
      <c r="U158" s="1064">
        <v>-81</v>
      </c>
      <c r="V158" s="1064"/>
      <c r="W158" s="1064"/>
      <c r="X158" s="1064"/>
      <c r="Y158" s="1064">
        <v>-120</v>
      </c>
      <c r="Z158" s="1064">
        <v>-415</v>
      </c>
      <c r="AA158" s="1064">
        <v>-65</v>
      </c>
      <c r="AB158" s="1064">
        <v>0</v>
      </c>
      <c r="AC158" s="1064"/>
    </row>
    <row r="159" spans="1:31" hidden="1" outlineLevel="2">
      <c r="A159" s="1215" t="s">
        <v>40</v>
      </c>
      <c r="B159" s="1126"/>
      <c r="C159" s="1126"/>
      <c r="D159" s="1126"/>
      <c r="E159" s="1126"/>
      <c r="F159" s="1126"/>
      <c r="G159" s="1126"/>
      <c r="H159" s="1126"/>
      <c r="I159" s="1126"/>
      <c r="J159" s="1126"/>
      <c r="K159" s="1126"/>
      <c r="L159" s="1126"/>
      <c r="M159" s="1126"/>
      <c r="N159" s="1126"/>
      <c r="O159" s="1126"/>
      <c r="P159" s="1126"/>
      <c r="Q159" s="1126"/>
      <c r="R159" s="1126"/>
      <c r="S159" s="1126"/>
      <c r="T159" s="1093">
        <v>-61</v>
      </c>
      <c r="U159" s="1093">
        <v>-70</v>
      </c>
      <c r="V159" s="1093">
        <v>-100</v>
      </c>
      <c r="W159" s="1093">
        <v>-105</v>
      </c>
      <c r="X159" s="1093">
        <v>-65</v>
      </c>
      <c r="Y159" s="1093"/>
      <c r="Z159" s="1093">
        <v>0</v>
      </c>
      <c r="AA159" s="1093">
        <v>-95</v>
      </c>
      <c r="AB159" s="1093">
        <v>0</v>
      </c>
      <c r="AC159" s="1093"/>
    </row>
    <row r="160" spans="1:31" hidden="1" outlineLevel="2">
      <c r="A160" s="1126" t="s">
        <v>71</v>
      </c>
      <c r="B160" s="1126"/>
      <c r="C160" s="1126"/>
      <c r="D160" s="1126"/>
      <c r="E160" s="1126"/>
      <c r="F160" s="1126"/>
      <c r="G160" s="1126"/>
      <c r="H160" s="1126"/>
      <c r="I160" s="1126"/>
      <c r="J160" s="1126"/>
      <c r="K160" s="1126"/>
      <c r="L160" s="1126"/>
      <c r="M160" s="1126"/>
      <c r="N160" s="1126"/>
      <c r="O160" s="1126"/>
      <c r="P160" s="1126"/>
      <c r="Q160" s="1126"/>
      <c r="R160" s="1126"/>
      <c r="S160" s="1126"/>
      <c r="T160" s="1064">
        <v>-6</v>
      </c>
      <c r="U160" s="1064">
        <v>-5</v>
      </c>
      <c r="V160" s="1064">
        <v>-294</v>
      </c>
      <c r="W160" s="1064">
        <v>-55</v>
      </c>
      <c r="X160" s="1064">
        <v>-117</v>
      </c>
      <c r="Y160" s="1064">
        <v>183</v>
      </c>
      <c r="Z160" s="1064">
        <v>-134</v>
      </c>
      <c r="AA160" s="1064">
        <v>-144</v>
      </c>
      <c r="AB160" s="1064">
        <v>-314</v>
      </c>
      <c r="AC160" s="1064"/>
    </row>
    <row r="161" spans="1:115" hidden="1" outlineLevel="1" collapsed="1">
      <c r="A161" s="1223" t="s">
        <v>72</v>
      </c>
      <c r="B161" s="1223"/>
      <c r="C161" s="1223"/>
      <c r="D161" s="1223"/>
      <c r="E161" s="1223"/>
      <c r="F161" s="1223"/>
      <c r="G161" s="1223"/>
      <c r="H161" s="1223"/>
      <c r="I161" s="1223"/>
      <c r="J161" s="1223"/>
      <c r="K161" s="1223"/>
      <c r="L161" s="1223"/>
      <c r="M161" s="1223"/>
      <c r="N161" s="1223"/>
      <c r="O161" s="1223"/>
      <c r="P161" s="1223"/>
      <c r="Q161" s="1223"/>
      <c r="R161" s="1223"/>
      <c r="S161" s="1223"/>
      <c r="T161" s="1044">
        <f>+T128-T156-T157-T158-T159-T160</f>
        <v>14098</v>
      </c>
      <c r="U161" s="1044">
        <v>9659</v>
      </c>
      <c r="V161" s="1044">
        <v>14309</v>
      </c>
      <c r="W161" s="1044">
        <v>17720</v>
      </c>
      <c r="X161" s="1044">
        <v>19448</v>
      </c>
      <c r="Y161" s="1044">
        <v>16993</v>
      </c>
      <c r="Z161" s="1044">
        <f>+Z128-Z156-Z157-Z158-Z159-Z160</f>
        <v>17744</v>
      </c>
      <c r="AA161" s="1044">
        <f>+AA128-AA156-AA157-AA158-AA159-AA160</f>
        <v>20131</v>
      </c>
      <c r="AB161" s="1044">
        <f>+AB128-AB156-AB157-AB158-AB159-AB160</f>
        <v>20062</v>
      </c>
      <c r="AC161" s="1044"/>
    </row>
    <row r="162" spans="1:115" hidden="1" outlineLevel="1">
      <c r="A162" s="963"/>
      <c r="B162" s="1126"/>
      <c r="C162" s="1126"/>
      <c r="D162" s="1126"/>
      <c r="E162" s="1126"/>
      <c r="F162" s="1126"/>
      <c r="G162" s="1126"/>
      <c r="H162" s="1126"/>
      <c r="I162" s="1126"/>
      <c r="J162" s="1126"/>
      <c r="K162" s="1126"/>
      <c r="L162" s="1126"/>
      <c r="M162" s="1126"/>
      <c r="N162" s="1126"/>
      <c r="O162" s="1126"/>
      <c r="P162" s="1126"/>
      <c r="Q162" s="1126"/>
      <c r="R162" s="1126"/>
      <c r="S162" s="1126"/>
      <c r="T162" s="1034"/>
      <c r="U162" s="1034"/>
      <c r="V162" s="1034"/>
      <c r="W162" s="1034"/>
      <c r="X162" s="1034"/>
      <c r="Y162" s="1034"/>
      <c r="Z162" s="1034"/>
      <c r="AA162" s="1034"/>
      <c r="AB162" s="1034"/>
      <c r="AC162" s="1034"/>
    </row>
    <row r="163" spans="1:115" hidden="1" outlineLevel="1">
      <c r="A163" s="1126" t="s">
        <v>73</v>
      </c>
      <c r="B163" s="1126"/>
      <c r="C163" s="1126"/>
      <c r="D163" s="1126"/>
      <c r="E163" s="1126"/>
      <c r="F163" s="1126"/>
      <c r="G163" s="1126"/>
      <c r="H163" s="1126"/>
      <c r="I163" s="1126"/>
      <c r="J163" s="1126"/>
      <c r="K163" s="1126"/>
      <c r="L163" s="1126"/>
      <c r="M163" s="1126"/>
      <c r="N163" s="1126"/>
      <c r="O163" s="1126"/>
      <c r="P163" s="1126"/>
      <c r="Q163" s="1126"/>
      <c r="R163" s="1126"/>
      <c r="S163" s="1126"/>
      <c r="T163" s="1093"/>
      <c r="U163" s="1093"/>
      <c r="V163" s="1093"/>
      <c r="W163" s="1093"/>
      <c r="X163" s="1093"/>
      <c r="Y163" s="1093"/>
      <c r="Z163" s="1093"/>
      <c r="AA163" s="1093"/>
      <c r="AB163" s="1093"/>
      <c r="AC163" s="1199"/>
    </row>
    <row r="164" spans="1:115" hidden="1" outlineLevel="2">
      <c r="A164" s="1215" t="s">
        <v>37</v>
      </c>
      <c r="B164" s="1126"/>
      <c r="C164" s="1126"/>
      <c r="D164" s="1126"/>
      <c r="E164" s="1126"/>
      <c r="F164" s="1126"/>
      <c r="G164" s="1126"/>
      <c r="H164" s="1126"/>
      <c r="I164" s="1126"/>
      <c r="J164" s="1126"/>
      <c r="K164" s="1126"/>
      <c r="L164" s="1126"/>
      <c r="M164" s="1126"/>
      <c r="N164" s="1126"/>
      <c r="O164" s="1126"/>
      <c r="P164" s="1126"/>
      <c r="Q164" s="1126"/>
      <c r="R164" s="1126"/>
      <c r="S164" s="1126"/>
      <c r="T164" s="1065">
        <f>(T122-T156)/T107</f>
        <v>0.21224801567533461</v>
      </c>
      <c r="U164" s="1065">
        <v>0.19095231436162774</v>
      </c>
      <c r="V164" s="1065">
        <v>0.24310153597956508</v>
      </c>
      <c r="W164" s="1065">
        <v>0.23904282115869019</v>
      </c>
      <c r="X164" s="1065">
        <v>0.22838808250572956</v>
      </c>
      <c r="Y164" s="1065">
        <v>0.22902901013152099</v>
      </c>
      <c r="Z164" s="1065">
        <f t="shared" ref="Z164:AB167" si="4">(Z122-Z156)/Z107</f>
        <v>0.21709949009842286</v>
      </c>
      <c r="AA164" s="1065">
        <f t="shared" si="4"/>
        <v>0.22447390617903409</v>
      </c>
      <c r="AB164" s="1065">
        <f t="shared" si="4"/>
        <v>0.22254005721029785</v>
      </c>
      <c r="AC164" s="1065"/>
    </row>
    <row r="165" spans="1:115" hidden="1" outlineLevel="2">
      <c r="A165" s="1215" t="s">
        <v>38</v>
      </c>
      <c r="B165" s="1126"/>
      <c r="C165" s="1126"/>
      <c r="D165" s="1126"/>
      <c r="E165" s="1126"/>
      <c r="F165" s="1126"/>
      <c r="G165" s="1126"/>
      <c r="H165" s="1126"/>
      <c r="I165" s="1126"/>
      <c r="J165" s="1126"/>
      <c r="K165" s="1126"/>
      <c r="L165" s="1126"/>
      <c r="M165" s="1126"/>
      <c r="N165" s="1126"/>
      <c r="O165" s="1126"/>
      <c r="P165" s="1126"/>
      <c r="Q165" s="1126"/>
      <c r="R165" s="1126"/>
      <c r="S165" s="1126"/>
      <c r="T165" s="1065">
        <f>(T123-T157)/T108</f>
        <v>0.1919463087248322</v>
      </c>
      <c r="U165" s="1065">
        <v>8.1602373887240356E-2</v>
      </c>
      <c r="V165" s="1065">
        <v>0.1949938195302843</v>
      </c>
      <c r="W165" s="1065">
        <v>0.2259301879555044</v>
      </c>
      <c r="X165" s="1065">
        <v>0.22559063349362324</v>
      </c>
      <c r="Y165" s="1065">
        <v>0.22502894432165035</v>
      </c>
      <c r="Z165" s="1065">
        <f t="shared" si="4"/>
        <v>0.22331877729257643</v>
      </c>
      <c r="AA165" s="1065">
        <f t="shared" si="4"/>
        <v>0.23014130882151188</v>
      </c>
      <c r="AB165" s="1065">
        <f t="shared" si="4"/>
        <v>0.22840780448824666</v>
      </c>
      <c r="AC165" s="1065"/>
    </row>
    <row r="166" spans="1:115" hidden="1" outlineLevel="2">
      <c r="A166" s="1215" t="s">
        <v>39</v>
      </c>
      <c r="B166" s="1126"/>
      <c r="C166" s="1126"/>
      <c r="D166" s="1126"/>
      <c r="E166" s="1126"/>
      <c r="F166" s="1126"/>
      <c r="G166" s="1126"/>
      <c r="H166" s="1126"/>
      <c r="I166" s="1126"/>
      <c r="J166" s="1126"/>
      <c r="K166" s="1126"/>
      <c r="L166" s="1126"/>
      <c r="M166" s="1126"/>
      <c r="N166" s="1126"/>
      <c r="O166" s="1126"/>
      <c r="P166" s="1126"/>
      <c r="Q166" s="1126"/>
      <c r="R166" s="1126"/>
      <c r="S166" s="1126"/>
      <c r="T166" s="1065">
        <f>(T124-T158)/T109</f>
        <v>0.20749687630154101</v>
      </c>
      <c r="U166" s="1065">
        <v>0.18176418176418177</v>
      </c>
      <c r="V166" s="1065">
        <v>0.21842806394316164</v>
      </c>
      <c r="W166" s="1065">
        <v>0.24512876413680337</v>
      </c>
      <c r="X166" s="1065">
        <v>0.24475832501321432</v>
      </c>
      <c r="Y166" s="1065">
        <v>0.21380071002653983</v>
      </c>
      <c r="Z166" s="1065">
        <f t="shared" si="4"/>
        <v>0.18360681234932733</v>
      </c>
      <c r="AA166" s="1065">
        <f t="shared" si="4"/>
        <v>0.18968685542846428</v>
      </c>
      <c r="AB166" s="1065">
        <f t="shared" si="4"/>
        <v>0.17829333546300363</v>
      </c>
      <c r="AC166" s="1065"/>
    </row>
    <row r="167" spans="1:115" hidden="1" outlineLevel="2">
      <c r="A167" s="1215" t="s">
        <v>40</v>
      </c>
      <c r="B167" s="1126"/>
      <c r="C167" s="1126"/>
      <c r="D167" s="1126"/>
      <c r="E167" s="1126"/>
      <c r="F167" s="1126"/>
      <c r="G167" s="1126"/>
      <c r="H167" s="1126"/>
      <c r="I167" s="1126"/>
      <c r="J167" s="1126"/>
      <c r="K167" s="1126"/>
      <c r="L167" s="1126"/>
      <c r="M167" s="1126"/>
      <c r="N167" s="1126"/>
      <c r="O167" s="1126"/>
      <c r="P167" s="1126"/>
      <c r="Q167" s="1126"/>
      <c r="R167" s="1126"/>
      <c r="S167" s="1126"/>
      <c r="T167" s="1065">
        <f>(T125-T159)/T110</f>
        <v>0.12981868048148712</v>
      </c>
      <c r="U167" s="1065">
        <v>4.8301651604861329E-2</v>
      </c>
      <c r="V167" s="1065">
        <v>0.11475838049629952</v>
      </c>
      <c r="W167" s="1065">
        <v>0.12114878464158539</v>
      </c>
      <c r="X167" s="1065">
        <v>0.12893982808022922</v>
      </c>
      <c r="Y167" s="1065">
        <v>0.12407818429154435</v>
      </c>
      <c r="Z167" s="1065">
        <f t="shared" si="4"/>
        <v>0.11995386389850057</v>
      </c>
      <c r="AA167" s="1065">
        <f t="shared" si="4"/>
        <v>0.16330911492734479</v>
      </c>
      <c r="AB167" s="1065">
        <f t="shared" si="4"/>
        <v>0.14999152111243005</v>
      </c>
      <c r="AC167" s="1065"/>
    </row>
    <row r="168" spans="1:115" hidden="1" outlineLevel="2">
      <c r="A168" s="1126"/>
      <c r="B168" s="1126"/>
      <c r="C168" s="1126"/>
      <c r="D168" s="1126"/>
      <c r="E168" s="1126"/>
      <c r="F168" s="1126"/>
      <c r="G168" s="1126"/>
      <c r="H168" s="1126"/>
      <c r="I168" s="1126"/>
      <c r="J168" s="1126"/>
      <c r="K168" s="1126"/>
      <c r="L168" s="1126"/>
      <c r="M168" s="1126"/>
      <c r="N168" s="1126"/>
      <c r="O168" s="1126"/>
      <c r="P168" s="1126"/>
      <c r="Q168" s="1126"/>
      <c r="R168" s="1126"/>
      <c r="S168" s="1126"/>
      <c r="T168" s="1037"/>
      <c r="U168" s="1037"/>
      <c r="V168" s="1037"/>
      <c r="W168" s="1037"/>
      <c r="X168" s="1037"/>
      <c r="Y168" s="1037"/>
      <c r="Z168" s="1037"/>
      <c r="AA168" s="1037"/>
      <c r="AB168" s="1037"/>
      <c r="AC168" s="1037"/>
      <c r="BK168" s="98"/>
      <c r="BN168" s="98"/>
      <c r="DH168" s="98"/>
      <c r="DK168" s="98"/>
    </row>
    <row r="169" spans="1:115" hidden="1" outlineLevel="1" collapsed="1">
      <c r="A169" s="1126" t="s">
        <v>73</v>
      </c>
      <c r="B169" s="1126"/>
      <c r="C169" s="1126"/>
      <c r="D169" s="1126"/>
      <c r="E169" s="1126"/>
      <c r="F169" s="1126"/>
      <c r="G169" s="1126"/>
      <c r="H169" s="1126"/>
      <c r="I169" s="1126"/>
      <c r="J169" s="1126"/>
      <c r="K169" s="1126"/>
      <c r="L169" s="1126"/>
      <c r="M169" s="1126"/>
      <c r="N169" s="1126"/>
      <c r="O169" s="1126"/>
      <c r="P169" s="1126"/>
      <c r="Q169" s="1126"/>
      <c r="R169" s="1126"/>
      <c r="S169" s="1126"/>
      <c r="T169" s="1035">
        <f>+T161/T112</f>
        <v>0.19005891314019172</v>
      </c>
      <c r="U169" s="1035">
        <v>0.15148521062701922</v>
      </c>
      <c r="V169" s="1035">
        <v>0.20477996422182468</v>
      </c>
      <c r="W169" s="1035">
        <v>0.21821853872393876</v>
      </c>
      <c r="X169" s="1035">
        <v>0.21481669667414091</v>
      </c>
      <c r="Y169" s="1035">
        <v>0.20256770932672133</v>
      </c>
      <c r="Z169" s="1035">
        <f>+Z161/Z112</f>
        <v>0.18932789876335079</v>
      </c>
      <c r="AA169" s="1035">
        <f>+AA161/AA112</f>
        <v>0.20339890677255412</v>
      </c>
      <c r="AB169" s="1035">
        <f>+AB161/AB112</f>
        <v>0.19793598800268361</v>
      </c>
      <c r="AC169" s="1401"/>
    </row>
    <row r="170" spans="1:115" hidden="1" outlineLevel="1">
      <c r="A170" s="1126"/>
      <c r="B170" s="1126"/>
      <c r="C170" s="1126"/>
      <c r="D170" s="1126"/>
      <c r="E170" s="1126"/>
      <c r="F170" s="1126"/>
      <c r="G170" s="1126"/>
      <c r="H170" s="1126"/>
      <c r="I170" s="1126"/>
      <c r="J170" s="1126"/>
      <c r="K170" s="1126"/>
      <c r="L170" s="1126"/>
      <c r="M170" s="1126"/>
      <c r="N170" s="1126"/>
      <c r="O170" s="1126"/>
      <c r="P170" s="1126"/>
      <c r="Q170" s="1126"/>
      <c r="R170" s="1126"/>
      <c r="S170" s="1126"/>
      <c r="T170" s="1066"/>
      <c r="U170" s="1066"/>
      <c r="V170" s="1066"/>
      <c r="W170" s="1066"/>
      <c r="X170" s="1066"/>
      <c r="Y170" s="1066"/>
      <c r="Z170" s="1066"/>
      <c r="AA170" s="1066"/>
      <c r="AB170" s="1066"/>
      <c r="AC170" s="1066"/>
    </row>
    <row r="171" spans="1:115" ht="14.25" hidden="1" outlineLevel="1">
      <c r="A171" s="205" t="s">
        <v>402</v>
      </c>
      <c r="B171" s="1224"/>
      <c r="C171" s="1224"/>
      <c r="D171" s="1224"/>
      <c r="E171" s="1224"/>
      <c r="F171" s="1224"/>
      <c r="G171" s="1224"/>
      <c r="H171" s="1224"/>
      <c r="I171" s="1224"/>
      <c r="J171" s="1224"/>
      <c r="K171" s="1224"/>
      <c r="L171" s="1224"/>
      <c r="M171" s="1224"/>
      <c r="N171" s="1224"/>
      <c r="O171" s="1224"/>
      <c r="P171" s="1224"/>
      <c r="Q171" s="1224"/>
      <c r="R171" s="1224"/>
      <c r="S171" s="1224"/>
      <c r="T171" s="1043">
        <f>+T172+T175</f>
        <v>2080</v>
      </c>
      <c r="U171" s="1043">
        <v>2470</v>
      </c>
      <c r="V171" s="1043">
        <v>2498</v>
      </c>
      <c r="W171" s="1043">
        <v>2522</v>
      </c>
      <c r="X171" s="1043">
        <v>2664</v>
      </c>
      <c r="Y171" s="1043">
        <v>2703</v>
      </c>
      <c r="Z171" s="1043">
        <f>+Z172+Z175</f>
        <v>3709</v>
      </c>
      <c r="AA171" s="1043">
        <f>+AA172+AA175</f>
        <v>4347</v>
      </c>
      <c r="AB171" s="1043">
        <f>+AB172+AB177</f>
        <v>4392</v>
      </c>
      <c r="AC171" s="1427"/>
    </row>
    <row r="172" spans="1:115" hidden="1" outlineLevel="2">
      <c r="A172" s="1126" t="s">
        <v>75</v>
      </c>
      <c r="B172" s="1126"/>
      <c r="C172" s="1126"/>
      <c r="D172" s="1126"/>
      <c r="E172" s="1126"/>
      <c r="F172" s="1126"/>
      <c r="G172" s="1126"/>
      <c r="H172" s="1126"/>
      <c r="I172" s="1126"/>
      <c r="J172" s="1126"/>
      <c r="K172" s="1126"/>
      <c r="L172" s="1126"/>
      <c r="M172" s="1126"/>
      <c r="N172" s="1126"/>
      <c r="O172" s="1126"/>
      <c r="P172" s="1126"/>
      <c r="Q172" s="1126"/>
      <c r="R172" s="1126"/>
      <c r="S172" s="1126"/>
      <c r="T172" s="1099">
        <f>+T173+T174</f>
        <v>1476</v>
      </c>
      <c r="U172" s="1099">
        <v>1746</v>
      </c>
      <c r="V172" s="1099">
        <v>1675</v>
      </c>
      <c r="W172" s="1099">
        <v>1707</v>
      </c>
      <c r="X172" s="1099">
        <v>1804</v>
      </c>
      <c r="Y172" s="1099">
        <v>1890</v>
      </c>
      <c r="Z172" s="1099">
        <f>+Z173+Z174</f>
        <v>2401</v>
      </c>
      <c r="AA172" s="1099">
        <f>+AA173+AA174</f>
        <v>2700</v>
      </c>
      <c r="AB172" s="1099">
        <f>+AB173+AB174</f>
        <v>2647</v>
      </c>
      <c r="AC172" s="1357"/>
    </row>
    <row r="173" spans="1:115" hidden="1" outlineLevel="2">
      <c r="A173" s="1126" t="s">
        <v>76</v>
      </c>
      <c r="B173" s="1126"/>
      <c r="C173" s="1126"/>
      <c r="D173" s="1126"/>
      <c r="E173" s="1126"/>
      <c r="F173" s="1126"/>
      <c r="G173" s="1126"/>
      <c r="H173" s="1126"/>
      <c r="I173" s="1126"/>
      <c r="J173" s="1126"/>
      <c r="K173" s="1126"/>
      <c r="L173" s="1126"/>
      <c r="M173" s="1126"/>
      <c r="N173" s="1126"/>
      <c r="O173" s="1126"/>
      <c r="P173" s="1126"/>
      <c r="Q173" s="1126"/>
      <c r="R173" s="1126"/>
      <c r="S173" s="1126"/>
      <c r="T173" s="1041">
        <v>585</v>
      </c>
      <c r="U173" s="1041">
        <v>720</v>
      </c>
      <c r="V173" s="1041">
        <v>680</v>
      </c>
      <c r="W173" s="1041">
        <v>716</v>
      </c>
      <c r="X173" s="1041">
        <v>681</v>
      </c>
      <c r="Y173" s="1041">
        <v>695</v>
      </c>
      <c r="Z173" s="1041">
        <v>895</v>
      </c>
      <c r="AA173" s="1041">
        <v>1006</v>
      </c>
      <c r="AB173" s="1041">
        <v>988</v>
      </c>
      <c r="AC173" s="1425"/>
    </row>
    <row r="174" spans="1:115" hidden="1" outlineLevel="2">
      <c r="A174" s="1126" t="s">
        <v>77</v>
      </c>
      <c r="B174" s="1222"/>
      <c r="C174" s="1222"/>
      <c r="D174" s="1222"/>
      <c r="E174" s="1222"/>
      <c r="F174" s="1222"/>
      <c r="G174" s="1222"/>
      <c r="H174" s="1222"/>
      <c r="I174" s="1222"/>
      <c r="J174" s="1222"/>
      <c r="K174" s="1222"/>
      <c r="L174" s="1222"/>
      <c r="M174" s="1222"/>
      <c r="N174" s="1222"/>
      <c r="O174" s="1222"/>
      <c r="P174" s="1222"/>
      <c r="Q174" s="1222"/>
      <c r="R174" s="1222"/>
      <c r="S174" s="1222"/>
      <c r="T174" s="1042">
        <v>891</v>
      </c>
      <c r="U174" s="1042">
        <v>1026</v>
      </c>
      <c r="V174" s="1042">
        <v>995</v>
      </c>
      <c r="W174" s="1042">
        <v>991</v>
      </c>
      <c r="X174" s="1042">
        <v>1123</v>
      </c>
      <c r="Y174" s="1042">
        <v>1195</v>
      </c>
      <c r="Z174" s="1042">
        <v>1506</v>
      </c>
      <c r="AA174" s="1042">
        <v>1694</v>
      </c>
      <c r="AB174" s="1042">
        <v>1659</v>
      </c>
      <c r="AC174" s="1424"/>
    </row>
    <row r="175" spans="1:115" hidden="1" outlineLevel="2">
      <c r="A175" s="1223" t="s">
        <v>75</v>
      </c>
      <c r="B175" s="1223"/>
      <c r="C175" s="1223"/>
      <c r="D175" s="1223"/>
      <c r="E175" s="1223"/>
      <c r="F175" s="1223"/>
      <c r="G175" s="1223"/>
      <c r="H175" s="1223"/>
      <c r="I175" s="1223"/>
      <c r="J175" s="1223"/>
      <c r="K175" s="1223"/>
      <c r="L175" s="1223"/>
      <c r="M175" s="1223"/>
      <c r="N175" s="1223"/>
      <c r="O175" s="1223"/>
      <c r="P175" s="1223"/>
      <c r="Q175" s="1223"/>
      <c r="R175" s="1223"/>
      <c r="S175" s="1223"/>
      <c r="T175" s="1099">
        <f>+T176+T177</f>
        <v>604</v>
      </c>
      <c r="U175" s="1099">
        <v>724</v>
      </c>
      <c r="V175" s="1099">
        <v>823</v>
      </c>
      <c r="W175" s="1099">
        <v>815</v>
      </c>
      <c r="X175" s="1099">
        <v>860</v>
      </c>
      <c r="Y175" s="1099">
        <v>813</v>
      </c>
      <c r="Z175" s="1099">
        <f>+Z176+Z177</f>
        <v>1308</v>
      </c>
      <c r="AA175" s="1099">
        <f>+AA176+AA177</f>
        <v>1647</v>
      </c>
      <c r="AB175" s="1099">
        <f>+AB176+AB177</f>
        <v>1745</v>
      </c>
      <c r="AC175" s="1425"/>
    </row>
    <row r="176" spans="1:115" hidden="1" outlineLevel="2">
      <c r="A176" s="1126" t="s">
        <v>78</v>
      </c>
      <c r="B176" s="1126"/>
      <c r="C176" s="1126"/>
      <c r="D176" s="1126"/>
      <c r="E176" s="1126"/>
      <c r="F176" s="1126"/>
      <c r="G176" s="1126"/>
      <c r="H176" s="1126"/>
      <c r="I176" s="1126"/>
      <c r="J176" s="1126"/>
      <c r="K176" s="1126"/>
      <c r="L176" s="1126"/>
      <c r="M176" s="1126"/>
      <c r="N176" s="1126"/>
      <c r="O176" s="1126"/>
      <c r="P176" s="1126"/>
      <c r="Q176" s="1126"/>
      <c r="R176" s="1126"/>
      <c r="S176" s="1126"/>
      <c r="T176" s="1041">
        <v>0</v>
      </c>
      <c r="U176" s="1041">
        <v>0</v>
      </c>
      <c r="V176" s="1041">
        <v>0</v>
      </c>
      <c r="W176" s="1041">
        <v>0</v>
      </c>
      <c r="X176" s="1041">
        <v>0</v>
      </c>
      <c r="Y176" s="1041">
        <v>0</v>
      </c>
      <c r="Z176" s="1041">
        <v>0</v>
      </c>
      <c r="AA176" s="1041"/>
      <c r="AB176" s="1041"/>
      <c r="AC176" s="1425"/>
    </row>
    <row r="177" spans="1:31" hidden="1" outlineLevel="2">
      <c r="A177" s="1222" t="s">
        <v>79</v>
      </c>
      <c r="B177" s="1222"/>
      <c r="C177" s="1222"/>
      <c r="D177" s="1222"/>
      <c r="E177" s="1222"/>
      <c r="F177" s="1222"/>
      <c r="G177" s="1222"/>
      <c r="H177" s="1222"/>
      <c r="I177" s="1222"/>
      <c r="J177" s="1222"/>
      <c r="K177" s="1222"/>
      <c r="L177" s="1222"/>
      <c r="M177" s="1222"/>
      <c r="N177" s="1222"/>
      <c r="O177" s="1222"/>
      <c r="P177" s="1222"/>
      <c r="Q177" s="1222"/>
      <c r="R177" s="1222"/>
      <c r="S177" s="1222"/>
      <c r="T177" s="1042">
        <v>604</v>
      </c>
      <c r="U177" s="1042">
        <v>724</v>
      </c>
      <c r="V177" s="1042">
        <v>823</v>
      </c>
      <c r="W177" s="1042">
        <v>815</v>
      </c>
      <c r="X177" s="1042">
        <v>860</v>
      </c>
      <c r="Y177" s="1042">
        <v>813</v>
      </c>
      <c r="Z177" s="1042">
        <v>1308</v>
      </c>
      <c r="AA177" s="1042">
        <v>1647</v>
      </c>
      <c r="AB177" s="1042">
        <v>1745</v>
      </c>
      <c r="AC177" s="1424"/>
    </row>
    <row r="178" spans="1:31" hidden="1" outlineLevel="2">
      <c r="A178" s="1126" t="s">
        <v>80</v>
      </c>
      <c r="B178" s="1126"/>
      <c r="C178" s="1126"/>
      <c r="D178" s="1126"/>
      <c r="E178" s="1126"/>
      <c r="F178" s="1126"/>
      <c r="G178" s="1126"/>
      <c r="H178" s="1126"/>
      <c r="I178" s="1126"/>
      <c r="J178" s="1126"/>
      <c r="K178" s="1126"/>
      <c r="L178" s="1126"/>
      <c r="M178" s="1126"/>
      <c r="N178" s="1126"/>
      <c r="O178" s="1126"/>
      <c r="P178" s="1126"/>
      <c r="Q178" s="1126"/>
      <c r="R178" s="1126"/>
      <c r="S178" s="1126"/>
      <c r="T178" s="1035">
        <f>(T128+T175)/T112</f>
        <v>0.19426506868705934</v>
      </c>
      <c r="U178" s="1035">
        <v>0.15391612559204543</v>
      </c>
      <c r="V178" s="1035">
        <v>0.21091949910554561</v>
      </c>
      <c r="W178" s="1104">
        <v>0.22628474317451325</v>
      </c>
      <c r="X178" s="1104">
        <v>0.22230567859233649</v>
      </c>
      <c r="Y178" s="1104">
        <v>0.21301020408163265</v>
      </c>
      <c r="Z178" s="1104">
        <f>(Z128+Z175)/Z112</f>
        <v>0.19550580979716392</v>
      </c>
      <c r="AA178" s="1104">
        <v>0.20922857058955963</v>
      </c>
      <c r="AB178" s="1104">
        <v>0.20579660106648254</v>
      </c>
      <c r="AC178" s="725"/>
    </row>
    <row r="179" spans="1:31" hidden="1" outlineLevel="1">
      <c r="A179" s="1126" t="s">
        <v>81</v>
      </c>
      <c r="B179" s="1126"/>
      <c r="C179" s="1126"/>
      <c r="D179" s="1126"/>
      <c r="E179" s="1126"/>
      <c r="F179" s="1126"/>
      <c r="G179" s="1126"/>
      <c r="H179" s="1126"/>
      <c r="I179" s="1126"/>
      <c r="J179" s="1126"/>
      <c r="K179" s="1126"/>
      <c r="L179" s="1126"/>
      <c r="M179" s="1126"/>
      <c r="N179" s="1126"/>
      <c r="O179" s="1126"/>
      <c r="P179" s="1126"/>
      <c r="Q179" s="1126"/>
      <c r="R179" s="1126"/>
      <c r="S179" s="1126"/>
      <c r="T179" s="1035">
        <f>+(T128+T171)/T112</f>
        <v>0.21416341992801002</v>
      </c>
      <c r="U179" s="1035">
        <v>0.18129920642388883</v>
      </c>
      <c r="V179" s="1035">
        <v>0.23489087656529517</v>
      </c>
      <c r="W179" s="1104">
        <v>0.24730613400982723</v>
      </c>
      <c r="X179" s="1104">
        <v>0.2422321142566799</v>
      </c>
      <c r="Y179" s="1104">
        <v>0.23554024413503719</v>
      </c>
      <c r="Z179" s="1104">
        <f>+(Z128+Z171)/Z112</f>
        <v>0.22112440114808848</v>
      </c>
      <c r="AA179" s="1104">
        <v>0.2356574426640303</v>
      </c>
      <c r="AB179" s="1104">
        <v>0.23118310507538267</v>
      </c>
      <c r="AC179" s="725"/>
    </row>
    <row r="180" spans="1:31" ht="15" hidden="1" customHeight="1" outlineLevel="1">
      <c r="A180" s="1126" t="s">
        <v>82</v>
      </c>
      <c r="B180" s="1126"/>
      <c r="C180" s="1126"/>
      <c r="D180" s="1126"/>
      <c r="E180" s="1126"/>
      <c r="F180" s="1126"/>
      <c r="G180" s="1126"/>
      <c r="H180" s="1126"/>
      <c r="I180" s="1126"/>
      <c r="J180" s="1126"/>
      <c r="K180" s="1126"/>
      <c r="L180" s="1126"/>
      <c r="M180" s="1126"/>
      <c r="N180" s="1126"/>
      <c r="O180" s="1126"/>
      <c r="P180" s="1126"/>
      <c r="Q180" s="1126"/>
      <c r="R180" s="1126"/>
      <c r="S180" s="1126"/>
      <c r="T180" s="1035">
        <f>+(T161+T171)/T112</f>
        <v>0.21809995011930922</v>
      </c>
      <c r="U180" s="1035">
        <v>0.1902230168438882</v>
      </c>
      <c r="V180" s="1035">
        <v>0.24052951699463326</v>
      </c>
      <c r="W180" s="1104">
        <v>0.24927650456263931</v>
      </c>
      <c r="X180" s="1104">
        <v>0.24424243093678549</v>
      </c>
      <c r="Y180" s="1104">
        <v>0.23478924279992372</v>
      </c>
      <c r="Z180" s="1104">
        <f>+(Z161+Z171)/Z112</f>
        <v>0.22890280726838169</v>
      </c>
      <c r="AA180" s="1104">
        <v>0.23917150380282104</v>
      </c>
      <c r="AB180" s="1104">
        <v>0.22865116814362987</v>
      </c>
      <c r="AC180" s="725"/>
    </row>
    <row r="181" spans="1:31" ht="15" hidden="1" customHeight="1" outlineLevel="1">
      <c r="A181" s="1126"/>
      <c r="B181" s="1126"/>
      <c r="C181" s="1126"/>
      <c r="D181" s="1126"/>
      <c r="E181" s="1126"/>
      <c r="F181" s="1126"/>
      <c r="G181" s="1126"/>
      <c r="H181" s="1126"/>
      <c r="I181" s="1126"/>
      <c r="J181" s="1126"/>
      <c r="K181" s="1126"/>
      <c r="L181" s="1126"/>
      <c r="M181" s="1126"/>
      <c r="N181" s="1126"/>
      <c r="O181" s="1126"/>
      <c r="P181" s="1126"/>
      <c r="Q181" s="1126"/>
      <c r="R181" s="1126"/>
      <c r="S181" s="1126"/>
      <c r="T181" s="1065"/>
      <c r="U181" s="1065"/>
      <c r="V181" s="1065"/>
      <c r="W181" s="1065"/>
      <c r="X181" s="1065"/>
      <c r="Y181" s="1065"/>
      <c r="Z181" s="1065"/>
      <c r="AA181" s="1065"/>
      <c r="AB181" s="1065"/>
      <c r="AC181" s="1065"/>
    </row>
    <row r="182" spans="1:31" hidden="1" outlineLevel="1">
      <c r="A182" s="1225" t="s">
        <v>83</v>
      </c>
      <c r="B182" s="1222"/>
      <c r="C182" s="1222"/>
      <c r="D182" s="1222"/>
      <c r="E182" s="1222"/>
      <c r="F182" s="1222"/>
      <c r="G182" s="1222"/>
      <c r="H182" s="1222"/>
      <c r="I182" s="1222"/>
      <c r="J182" s="1222"/>
      <c r="K182" s="1222"/>
      <c r="L182" s="1222"/>
      <c r="M182" s="1222"/>
      <c r="N182" s="1222"/>
      <c r="O182" s="1222"/>
      <c r="P182" s="1222"/>
      <c r="Q182" s="1222"/>
      <c r="R182" s="1222"/>
      <c r="S182" s="1222"/>
      <c r="T182" s="1067"/>
      <c r="U182" s="1067"/>
      <c r="V182" s="1067"/>
      <c r="W182" s="1067"/>
      <c r="X182" s="1067"/>
      <c r="Y182" s="1067"/>
      <c r="Z182" s="1067"/>
      <c r="AA182" s="1067"/>
      <c r="AB182" s="1067"/>
      <c r="AC182" s="1426"/>
    </row>
    <row r="183" spans="1:31" hidden="1" outlineLevel="2">
      <c r="A183" s="1215" t="s">
        <v>37</v>
      </c>
      <c r="B183" s="1126"/>
      <c r="C183" s="1126"/>
      <c r="D183" s="1126"/>
      <c r="E183" s="1126"/>
      <c r="F183" s="1126"/>
      <c r="G183" s="1126"/>
      <c r="H183" s="1126"/>
      <c r="I183" s="1126"/>
      <c r="J183" s="1126"/>
      <c r="K183" s="1126"/>
      <c r="L183" s="1126"/>
      <c r="M183" s="1126"/>
      <c r="N183" s="1126"/>
      <c r="O183" s="1126"/>
      <c r="P183" s="1126"/>
      <c r="Q183" s="1126"/>
      <c r="R183" s="1126"/>
      <c r="S183" s="1126"/>
      <c r="T183" s="1064">
        <v>31219</v>
      </c>
      <c r="U183" s="1064">
        <v>25804</v>
      </c>
      <c r="V183" s="1064">
        <v>29966</v>
      </c>
      <c r="W183" s="1064">
        <v>34664</v>
      </c>
      <c r="X183" s="1064">
        <v>33480</v>
      </c>
      <c r="Y183" s="1064">
        <v>31765</v>
      </c>
      <c r="Z183" s="1064">
        <v>42249</v>
      </c>
      <c r="AA183" s="1064">
        <v>45458</v>
      </c>
      <c r="AB183" s="1064">
        <v>50536</v>
      </c>
      <c r="AC183" s="1064"/>
    </row>
    <row r="184" spans="1:31" hidden="1" outlineLevel="2">
      <c r="A184" s="1215" t="s">
        <v>38</v>
      </c>
      <c r="B184" s="1126"/>
      <c r="C184" s="1126"/>
      <c r="D184" s="1126"/>
      <c r="E184" s="1126"/>
      <c r="F184" s="1126"/>
      <c r="G184" s="1126"/>
      <c r="H184" s="1126"/>
      <c r="I184" s="1126"/>
      <c r="J184" s="1126"/>
      <c r="K184" s="1126"/>
      <c r="L184" s="1126"/>
      <c r="M184" s="1126"/>
      <c r="N184" s="1126"/>
      <c r="O184" s="1126"/>
      <c r="P184" s="1126"/>
      <c r="Q184" s="1126"/>
      <c r="R184" s="1126"/>
      <c r="S184" s="1126"/>
      <c r="T184" s="1064">
        <v>7407</v>
      </c>
      <c r="U184" s="1064">
        <v>5367</v>
      </c>
      <c r="V184" s="1064">
        <v>6730</v>
      </c>
      <c r="W184" s="1064">
        <v>8462</v>
      </c>
      <c r="X184" s="1064">
        <v>9435</v>
      </c>
      <c r="Y184" s="1064">
        <v>9594</v>
      </c>
      <c r="Z184" s="1064">
        <v>11335</v>
      </c>
      <c r="AA184" s="1064">
        <v>14612</v>
      </c>
      <c r="AB184" s="1064">
        <v>15112</v>
      </c>
      <c r="AC184" s="1064"/>
    </row>
    <row r="185" spans="1:31" hidden="1" outlineLevel="2">
      <c r="A185" s="1215" t="s">
        <v>39</v>
      </c>
      <c r="B185" s="1126"/>
      <c r="C185" s="1126"/>
      <c r="D185" s="1126"/>
      <c r="E185" s="1126"/>
      <c r="F185" s="1126"/>
      <c r="G185" s="1126"/>
      <c r="H185" s="1126"/>
      <c r="I185" s="1126"/>
      <c r="J185" s="1126"/>
      <c r="K185" s="1126"/>
      <c r="L185" s="1126"/>
      <c r="M185" s="1126"/>
      <c r="N185" s="1126"/>
      <c r="O185" s="1126"/>
      <c r="P185" s="1126"/>
      <c r="Q185" s="1126"/>
      <c r="R185" s="1126"/>
      <c r="S185" s="1126"/>
      <c r="T185" s="1064">
        <v>23405</v>
      </c>
      <c r="U185" s="1064">
        <v>17533</v>
      </c>
      <c r="V185" s="1064">
        <v>26356</v>
      </c>
      <c r="W185" s="1064">
        <v>31751</v>
      </c>
      <c r="X185" s="1064">
        <v>33482</v>
      </c>
      <c r="Y185" s="1064">
        <v>26092</v>
      </c>
      <c r="Z185" s="1064">
        <v>25752</v>
      </c>
      <c r="AA185" s="1064">
        <v>25587</v>
      </c>
      <c r="AB185" s="1064">
        <v>25565</v>
      </c>
      <c r="AC185" s="1064"/>
    </row>
    <row r="186" spans="1:31" hidden="1" outlineLevel="2">
      <c r="A186" s="1215" t="s">
        <v>40</v>
      </c>
      <c r="B186" s="1126"/>
      <c r="C186" s="1126"/>
      <c r="D186" s="1126"/>
      <c r="E186" s="1126"/>
      <c r="F186" s="1126"/>
      <c r="G186" s="1126"/>
      <c r="H186" s="1126"/>
      <c r="I186" s="1126"/>
      <c r="J186" s="1126"/>
      <c r="K186" s="1126"/>
      <c r="L186" s="1126"/>
      <c r="M186" s="1126"/>
      <c r="N186" s="1126"/>
      <c r="O186" s="1126"/>
      <c r="P186" s="1126"/>
      <c r="Q186" s="1126"/>
      <c r="R186" s="1126"/>
      <c r="S186" s="1126"/>
      <c r="T186" s="1064">
        <v>12016</v>
      </c>
      <c r="U186" s="1064">
        <v>9843</v>
      </c>
      <c r="V186" s="1064">
        <v>12534</v>
      </c>
      <c r="W186" s="1064">
        <v>12786</v>
      </c>
      <c r="X186" s="1064">
        <v>14607</v>
      </c>
      <c r="Y186" s="1064">
        <v>14260</v>
      </c>
      <c r="Z186" s="1064">
        <v>14847</v>
      </c>
      <c r="AA186" s="1064">
        <v>11927</v>
      </c>
      <c r="AB186" s="1064">
        <v>12110</v>
      </c>
      <c r="AC186" s="1064"/>
    </row>
    <row r="187" spans="1:31" hidden="1" outlineLevel="2">
      <c r="A187" s="1126" t="s">
        <v>53</v>
      </c>
      <c r="B187" s="1126"/>
      <c r="C187" s="1126"/>
      <c r="D187" s="1126"/>
      <c r="E187" s="1126"/>
      <c r="F187" s="1126"/>
      <c r="G187" s="1126"/>
      <c r="H187" s="1126"/>
      <c r="I187" s="1126"/>
      <c r="J187" s="1126"/>
      <c r="K187" s="1126"/>
      <c r="L187" s="1126"/>
      <c r="M187" s="1126"/>
      <c r="N187" s="1126"/>
      <c r="O187" s="1126"/>
      <c r="P187" s="1126"/>
      <c r="Q187" s="1126"/>
      <c r="R187" s="1126"/>
      <c r="S187" s="1126"/>
      <c r="T187" s="1064">
        <v>-475</v>
      </c>
      <c r="U187" s="1064">
        <v>-96</v>
      </c>
      <c r="V187" s="1064">
        <v>-408</v>
      </c>
      <c r="W187" s="1064">
        <v>-708</v>
      </c>
      <c r="X187" s="1064">
        <v>-434</v>
      </c>
      <c r="Y187" s="1064">
        <v>-421</v>
      </c>
      <c r="Z187" s="1064">
        <v>-310</v>
      </c>
      <c r="AA187" s="1064">
        <v>-582</v>
      </c>
      <c r="AB187" s="1064">
        <v>-511</v>
      </c>
      <c r="AC187" s="1064"/>
    </row>
    <row r="188" spans="1:31" s="17" customFormat="1" hidden="1" outlineLevel="1" collapsed="1">
      <c r="A188" s="649" t="s">
        <v>83</v>
      </c>
      <c r="B188" s="650"/>
      <c r="C188" s="650"/>
      <c r="D188" s="650"/>
      <c r="E188" s="650"/>
      <c r="F188" s="651"/>
      <c r="G188" s="651"/>
      <c r="H188" s="650"/>
      <c r="I188" s="650"/>
      <c r="J188" s="650"/>
      <c r="K188" s="650"/>
      <c r="L188" s="650"/>
      <c r="M188" s="650"/>
      <c r="N188" s="650"/>
      <c r="O188" s="650"/>
      <c r="P188" s="650"/>
      <c r="Q188" s="650"/>
      <c r="R188" s="650"/>
      <c r="S188" s="650"/>
      <c r="T188" s="1038">
        <f>SUM(T183:T187)</f>
        <v>73572</v>
      </c>
      <c r="U188" s="1038">
        <v>58451</v>
      </c>
      <c r="V188" s="1038">
        <v>75178</v>
      </c>
      <c r="W188" s="1038">
        <v>86955</v>
      </c>
      <c r="X188" s="1038">
        <v>90570</v>
      </c>
      <c r="Y188" s="1038">
        <v>81290</v>
      </c>
      <c r="Z188" s="1038">
        <f>SUM(Z183:Z187)</f>
        <v>93873</v>
      </c>
      <c r="AA188" s="1038">
        <f>SUM(AA183:AA187)</f>
        <v>97002</v>
      </c>
      <c r="AB188" s="1038">
        <f>SUM(AB183:AB187)</f>
        <v>102812</v>
      </c>
      <c r="AC188" s="1038"/>
      <c r="AE188" s="7"/>
    </row>
    <row r="189" spans="1:31" hidden="1" outlineLevel="1">
      <c r="A189" s="1126"/>
      <c r="B189" s="1126"/>
      <c r="C189" s="1126"/>
      <c r="D189" s="1126"/>
      <c r="E189" s="1126"/>
      <c r="F189" s="1126"/>
      <c r="G189" s="1126"/>
      <c r="H189" s="1126"/>
      <c r="I189" s="1126"/>
      <c r="J189" s="1126"/>
      <c r="K189" s="1126"/>
      <c r="L189" s="1126"/>
      <c r="M189" s="1126"/>
      <c r="N189" s="1126"/>
      <c r="O189" s="1126"/>
      <c r="P189" s="1126"/>
      <c r="Q189" s="1126"/>
      <c r="R189" s="1126"/>
      <c r="S189" s="1126"/>
      <c r="T189" s="1064"/>
      <c r="U189" s="1064"/>
      <c r="V189" s="1064"/>
      <c r="W189" s="1064"/>
      <c r="X189" s="1064"/>
      <c r="Y189" s="1064"/>
      <c r="Z189" s="1064"/>
      <c r="AA189" s="1064"/>
      <c r="AB189" s="1064"/>
      <c r="AC189" s="1064"/>
    </row>
    <row r="190" spans="1:31" hidden="1" outlineLevel="1">
      <c r="A190" s="1126" t="s">
        <v>285</v>
      </c>
      <c r="B190" s="1126"/>
      <c r="C190" s="1126"/>
      <c r="D190" s="1126"/>
      <c r="E190" s="1126"/>
      <c r="F190" s="1126"/>
      <c r="G190" s="1126"/>
      <c r="H190" s="1126"/>
      <c r="I190" s="1126"/>
      <c r="J190" s="1126"/>
      <c r="K190" s="1126"/>
      <c r="L190" s="1126"/>
      <c r="M190" s="1126"/>
      <c r="N190" s="1126"/>
      <c r="O190" s="1126"/>
      <c r="P190" s="1126"/>
      <c r="Q190" s="1126"/>
      <c r="R190" s="1126"/>
      <c r="S190" s="1126"/>
      <c r="T190" s="1036">
        <v>1219.099275</v>
      </c>
      <c r="U190" s="1036">
        <v>1215.9000000000001</v>
      </c>
      <c r="V190" s="1036">
        <v>1215.9000000000001</v>
      </c>
      <c r="W190" s="1036">
        <v>1214.3</v>
      </c>
      <c r="X190" s="1036">
        <v>1213.8</v>
      </c>
      <c r="Y190" s="1036">
        <v>1212.8</v>
      </c>
      <c r="Z190" s="1036">
        <v>1215.5999999999999</v>
      </c>
      <c r="AA190" s="1036">
        <v>1217.4000000000001</v>
      </c>
      <c r="AB190" s="1036">
        <v>1216.0999999999999</v>
      </c>
      <c r="AC190" s="1036"/>
    </row>
    <row r="191" spans="1:31" hidden="1" outlineLevel="1">
      <c r="A191" s="1126" t="s">
        <v>284</v>
      </c>
      <c r="B191" s="1126"/>
      <c r="C191" s="1126"/>
      <c r="D191" s="1126"/>
      <c r="E191" s="1126"/>
      <c r="F191" s="1126"/>
      <c r="G191" s="1126"/>
      <c r="H191" s="1126"/>
      <c r="I191" s="1126"/>
      <c r="J191" s="1126"/>
      <c r="K191" s="1126"/>
      <c r="L191" s="1126"/>
      <c r="M191" s="1126"/>
      <c r="N191" s="1126"/>
      <c r="O191" s="1126"/>
      <c r="P191" s="1126"/>
      <c r="Q191" s="1126"/>
      <c r="R191" s="1126"/>
      <c r="S191" s="1126"/>
      <c r="T191" s="1036">
        <v>1219.815398</v>
      </c>
      <c r="U191" s="1036">
        <v>1216.3</v>
      </c>
      <c r="V191" s="1036">
        <v>1217.3</v>
      </c>
      <c r="W191" s="1036">
        <v>1217.3</v>
      </c>
      <c r="X191" s="1036">
        <v>1215.5999999999999</v>
      </c>
      <c r="Y191" s="1036">
        <v>1214.2</v>
      </c>
      <c r="Z191" s="1036">
        <v>1216.5999999999999</v>
      </c>
      <c r="AA191" s="1036">
        <v>1218.7</v>
      </c>
      <c r="AB191" s="1036">
        <v>1216.8</v>
      </c>
      <c r="AC191" s="1036"/>
    </row>
    <row r="192" spans="1:31" collapsed="1">
      <c r="A192" s="520" t="s">
        <v>93</v>
      </c>
      <c r="B192" s="520"/>
      <c r="C192" s="520"/>
      <c r="D192" s="520"/>
      <c r="E192" s="520"/>
      <c r="F192" s="520"/>
      <c r="G192" s="520"/>
      <c r="H192" s="520"/>
      <c r="I192" s="520"/>
      <c r="J192" s="520"/>
      <c r="K192" s="520"/>
      <c r="L192" s="520"/>
      <c r="M192" s="520"/>
      <c r="N192" s="520"/>
      <c r="O192" s="520"/>
      <c r="P192" s="520"/>
      <c r="Q192" s="520"/>
      <c r="R192" s="520"/>
      <c r="S192" s="520"/>
      <c r="T192" s="520"/>
      <c r="U192" s="520"/>
      <c r="V192" s="520"/>
      <c r="W192" s="520"/>
      <c r="X192" s="520"/>
      <c r="Y192" s="520"/>
      <c r="Z192" s="520"/>
      <c r="AA192" s="520"/>
      <c r="AB192" s="520"/>
      <c r="AC192" s="1126"/>
    </row>
    <row r="193" spans="1:175">
      <c r="A193" s="7"/>
      <c r="B193" s="1126"/>
      <c r="C193" s="1031"/>
      <c r="D193" s="1031"/>
      <c r="E193" s="1126"/>
      <c r="F193" s="1126"/>
      <c r="G193" s="1126"/>
      <c r="H193" s="1126"/>
      <c r="I193" s="1126"/>
      <c r="J193" s="1126"/>
      <c r="K193" s="1126"/>
      <c r="L193" s="1126"/>
      <c r="M193" s="1126"/>
      <c r="N193" s="1126"/>
      <c r="O193" s="1126"/>
      <c r="P193" s="1126"/>
      <c r="Q193" s="1126"/>
      <c r="R193" s="1126"/>
      <c r="S193" s="1126"/>
      <c r="T193" s="1126"/>
      <c r="U193" s="1126"/>
      <c r="V193" s="1126"/>
      <c r="AC193" s="1126"/>
    </row>
    <row r="194" spans="1:175" s="1226" customFormat="1" ht="13.5" customHeight="1">
      <c r="A194" s="368" t="s">
        <v>84</v>
      </c>
      <c r="B194" s="1105"/>
      <c r="C194" s="1105"/>
      <c r="D194" s="1105"/>
      <c r="E194" s="1105"/>
      <c r="F194" s="793"/>
      <c r="G194" s="1105"/>
      <c r="H194" s="1105"/>
      <c r="I194" s="1105"/>
      <c r="J194" s="1105"/>
      <c r="K194" s="1105"/>
      <c r="L194" s="1105"/>
      <c r="M194" s="1105"/>
      <c r="N194" s="793"/>
      <c r="O194" s="1105"/>
      <c r="P194" s="1105"/>
      <c r="Q194" s="1105"/>
      <c r="R194" s="1105"/>
      <c r="S194" s="1105"/>
      <c r="T194" s="1105"/>
      <c r="U194" s="1105"/>
      <c r="V194" s="1105"/>
      <c r="W194" s="793"/>
      <c r="X194" s="1105"/>
      <c r="Y194" s="1105"/>
      <c r="Z194" s="1105"/>
      <c r="AA194" s="1105"/>
      <c r="AB194" s="1105"/>
      <c r="AC194" s="1105"/>
      <c r="AD194" s="1197"/>
      <c r="AE194" s="1197"/>
      <c r="AF194" s="7"/>
      <c r="AG194" s="7"/>
      <c r="AH194" s="7"/>
      <c r="AI194" s="7"/>
      <c r="AJ194" s="7"/>
      <c r="AK194" s="7"/>
      <c r="AL194" s="297"/>
      <c r="AM194" s="7"/>
      <c r="AN194" s="7"/>
      <c r="AO194" s="7"/>
      <c r="AP194" s="7"/>
      <c r="AQ194" s="7"/>
      <c r="AR194" s="7"/>
      <c r="AS194" s="7"/>
      <c r="AT194" s="297"/>
      <c r="AU194" s="7"/>
      <c r="AV194" s="7"/>
      <c r="AW194" s="7"/>
      <c r="AX194" s="7"/>
      <c r="AY194" s="7"/>
      <c r="AZ194" s="7"/>
      <c r="BA194" s="7"/>
      <c r="BB194" s="29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row>
    <row r="195" spans="1:175" s="1227" customFormat="1" hidden="1" outlineLevel="1">
      <c r="A195" s="473" t="s">
        <v>27</v>
      </c>
      <c r="B195" s="474"/>
      <c r="C195" s="474"/>
      <c r="D195" s="475"/>
      <c r="E195" s="474"/>
      <c r="F195" s="474"/>
      <c r="G195" s="474"/>
      <c r="H195" s="474"/>
      <c r="I195" s="474"/>
      <c r="J195" s="474"/>
      <c r="K195" s="474"/>
      <c r="L195" s="474"/>
      <c r="M195" s="474"/>
      <c r="N195" s="474" t="s">
        <v>135</v>
      </c>
      <c r="O195" s="1106"/>
      <c r="P195" s="1106" t="s">
        <v>136</v>
      </c>
      <c r="Q195" s="476" t="s">
        <v>137</v>
      </c>
      <c r="R195" s="522"/>
      <c r="S195" s="522"/>
      <c r="T195" s="522"/>
      <c r="U195" s="522"/>
      <c r="V195" s="522"/>
      <c r="W195" s="1197"/>
      <c r="X195" s="1197"/>
      <c r="Y195" s="1197"/>
      <c r="Z195" s="1197"/>
      <c r="AA195" s="1197"/>
      <c r="AB195" s="1197"/>
      <c r="AC195" s="1126"/>
      <c r="AD195" s="1197"/>
      <c r="AE195" s="7"/>
      <c r="AF195" s="1197"/>
      <c r="AG195" s="1197"/>
      <c r="AH195" s="1197"/>
      <c r="AI195" s="1197"/>
      <c r="AJ195" s="1197"/>
      <c r="AK195" s="1197"/>
      <c r="AL195" s="1197"/>
      <c r="AM195" s="1197"/>
      <c r="AN195" s="1197"/>
      <c r="AO195" s="1197"/>
      <c r="AP195" s="1197"/>
      <c r="AQ195" s="1197"/>
      <c r="AR195" s="1197"/>
      <c r="AS195" s="1197"/>
      <c r="AT195" s="1197"/>
      <c r="AU195" s="1197"/>
      <c r="AV195" s="1197"/>
      <c r="AW195" s="1197"/>
      <c r="AX195" s="1197"/>
      <c r="AY195" s="1197"/>
      <c r="AZ195" s="1197"/>
      <c r="BA195" s="1197"/>
      <c r="BB195" s="1197"/>
      <c r="BC195" s="1197"/>
      <c r="BD195" s="1197"/>
      <c r="BE195" s="1197"/>
      <c r="BF195" s="1197"/>
      <c r="BG195" s="1197"/>
      <c r="BH195" s="1197"/>
      <c r="BI195" s="1197"/>
      <c r="BJ195" s="1197"/>
      <c r="BK195" s="1197"/>
      <c r="BL195" s="1197"/>
      <c r="BM195" s="1197"/>
      <c r="BN195" s="1197"/>
      <c r="BO195" s="1197"/>
      <c r="BP195" s="1197"/>
      <c r="BQ195" s="1197"/>
      <c r="BR195" s="1197"/>
      <c r="BS195" s="1197"/>
      <c r="BT195" s="1197"/>
      <c r="BU195" s="1197"/>
      <c r="BV195" s="1197"/>
      <c r="BW195" s="1197"/>
      <c r="BX195" s="1197"/>
      <c r="BY195" s="1197"/>
      <c r="BZ195" s="1197"/>
      <c r="CA195" s="1197"/>
      <c r="CB195" s="1197"/>
      <c r="CC195" s="1197"/>
      <c r="CD195" s="1197"/>
      <c r="CE195" s="1197"/>
      <c r="CF195" s="1197"/>
      <c r="CG195" s="1197"/>
      <c r="CH195" s="1197"/>
      <c r="CI195" s="1197"/>
      <c r="CJ195" s="1197"/>
      <c r="CK195" s="1197"/>
      <c r="CL195" s="1197"/>
      <c r="CM195" s="1197"/>
      <c r="CN195" s="1197"/>
      <c r="CO195" s="1197"/>
      <c r="CP195" s="1197"/>
      <c r="CQ195" s="1197"/>
      <c r="CR195" s="1197"/>
      <c r="CS195" s="1197"/>
      <c r="CT195" s="1197"/>
      <c r="CU195" s="1197"/>
      <c r="CV195" s="1197"/>
      <c r="CW195" s="1197"/>
      <c r="CX195" s="1197"/>
      <c r="CY195" s="1197"/>
      <c r="CZ195" s="1197"/>
      <c r="DA195" s="1197"/>
      <c r="DB195" s="1197"/>
      <c r="DC195" s="1197"/>
      <c r="DD195" s="1197"/>
      <c r="DE195" s="1197"/>
      <c r="DF195" s="1197"/>
      <c r="DG195" s="1197"/>
      <c r="DH195" s="1197"/>
      <c r="DI195" s="1197"/>
      <c r="DJ195" s="1197"/>
      <c r="DK195" s="1197"/>
      <c r="DL195" s="1197"/>
      <c r="DM195" s="1197"/>
      <c r="DN195" s="1197"/>
      <c r="DO195" s="1197"/>
      <c r="DP195" s="1197"/>
      <c r="DQ195" s="1197"/>
      <c r="DR195" s="1197"/>
      <c r="DS195" s="1197"/>
      <c r="DT195" s="1197"/>
      <c r="DU195" s="1197"/>
      <c r="DV195" s="1197"/>
      <c r="DW195" s="1197"/>
      <c r="DX195" s="1197"/>
      <c r="DY195" s="1197"/>
      <c r="DZ195" s="1197"/>
      <c r="EA195" s="1197"/>
      <c r="EB195" s="1197"/>
      <c r="EC195" s="1197"/>
      <c r="ED195" s="1197"/>
      <c r="EE195" s="1197"/>
      <c r="EF195" s="1197"/>
      <c r="EG195" s="1197"/>
      <c r="EH195" s="1197"/>
      <c r="EI195" s="1197"/>
      <c r="EJ195" s="1197"/>
      <c r="EK195" s="1197"/>
      <c r="EL195" s="1197"/>
      <c r="EM195" s="1197"/>
      <c r="EN195" s="1197"/>
      <c r="EO195" s="1197"/>
      <c r="EP195" s="1197"/>
      <c r="EQ195" s="1197"/>
      <c r="ER195" s="1197"/>
      <c r="ES195" s="1197"/>
      <c r="ET195" s="1197"/>
      <c r="EU195" s="1197"/>
      <c r="EV195" s="1197"/>
      <c r="EW195" s="1197"/>
      <c r="EX195" s="1197"/>
      <c r="EY195" s="1197"/>
      <c r="EZ195" s="1197"/>
      <c r="FA195" s="1197"/>
      <c r="FB195" s="1197"/>
      <c r="FC195" s="1197"/>
      <c r="FD195" s="1197"/>
      <c r="FE195" s="1197"/>
      <c r="FF195" s="1197"/>
      <c r="FG195" s="1197"/>
      <c r="FH195" s="1197"/>
      <c r="FI195" s="1197"/>
      <c r="FJ195" s="1197"/>
      <c r="FK195" s="1197"/>
      <c r="FL195" s="1197"/>
      <c r="FM195" s="1197"/>
      <c r="FN195" s="1197"/>
      <c r="FO195" s="1197"/>
      <c r="FP195" s="1197"/>
      <c r="FQ195" s="1197"/>
      <c r="FR195" s="1197"/>
      <c r="FS195" s="1197"/>
    </row>
    <row r="196" spans="1:175" s="1228" customFormat="1" hidden="1" outlineLevel="1">
      <c r="A196" s="477"/>
      <c r="B196" s="478"/>
      <c r="C196" s="478"/>
      <c r="D196" s="478"/>
      <c r="E196" s="478"/>
      <c r="F196" s="478"/>
      <c r="G196" s="478"/>
      <c r="H196" s="478"/>
      <c r="I196" s="478"/>
      <c r="J196" s="478"/>
      <c r="K196" s="478"/>
      <c r="L196" s="478"/>
      <c r="M196" s="478"/>
      <c r="N196" s="479"/>
      <c r="O196" s="480"/>
      <c r="P196" s="480" t="s">
        <v>138</v>
      </c>
      <c r="Q196" s="481" t="s">
        <v>139</v>
      </c>
      <c r="R196" s="521"/>
      <c r="S196" s="521"/>
      <c r="T196" s="521"/>
      <c r="U196" s="521"/>
      <c r="V196" s="521"/>
      <c r="W196" s="7"/>
      <c r="X196" s="7"/>
      <c r="Y196" s="7"/>
      <c r="Z196" s="7"/>
      <c r="AA196" s="7"/>
      <c r="AB196" s="7"/>
      <c r="AC196" s="1126"/>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row>
    <row r="197" spans="1:175" s="1228" customFormat="1" hidden="1" outlineLevel="1">
      <c r="A197" s="481" t="s">
        <v>30</v>
      </c>
      <c r="B197" s="521">
        <v>1990</v>
      </c>
      <c r="C197" s="521">
        <v>1991</v>
      </c>
      <c r="D197" s="521">
        <v>1992</v>
      </c>
      <c r="E197" s="521">
        <v>1993</v>
      </c>
      <c r="F197" s="521">
        <v>1994</v>
      </c>
      <c r="G197" s="521">
        <v>1995</v>
      </c>
      <c r="H197" s="521">
        <v>1996</v>
      </c>
      <c r="I197" s="521">
        <v>1997</v>
      </c>
      <c r="J197" s="521">
        <v>1998</v>
      </c>
      <c r="K197" s="521">
        <v>1999</v>
      </c>
      <c r="L197" s="521">
        <v>2000</v>
      </c>
      <c r="M197" s="521">
        <v>2001</v>
      </c>
      <c r="N197" s="521">
        <v>2002</v>
      </c>
      <c r="O197" s="521">
        <v>2003</v>
      </c>
      <c r="P197" s="521">
        <v>2004</v>
      </c>
      <c r="Q197" s="521">
        <v>2005</v>
      </c>
      <c r="R197" s="521">
        <v>2006</v>
      </c>
      <c r="S197" s="521">
        <v>2007</v>
      </c>
      <c r="T197" s="521">
        <v>2008</v>
      </c>
      <c r="U197" s="521">
        <v>2009</v>
      </c>
      <c r="V197" s="521">
        <v>2010</v>
      </c>
      <c r="W197" s="7"/>
      <c r="X197" s="7"/>
      <c r="Y197" s="7"/>
      <c r="Z197" s="7"/>
      <c r="AA197" s="7"/>
      <c r="AB197" s="7"/>
      <c r="AC197" s="1126"/>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row>
    <row r="198" spans="1:175" hidden="1" outlineLevel="1">
      <c r="A198" s="482" t="s">
        <v>35</v>
      </c>
      <c r="B198" s="483"/>
      <c r="C198" s="483"/>
      <c r="D198" s="483"/>
      <c r="E198" s="483"/>
      <c r="F198" s="505"/>
      <c r="G198" s="483"/>
      <c r="H198" s="483"/>
      <c r="I198" s="483"/>
      <c r="J198" s="505"/>
      <c r="K198" s="483"/>
      <c r="L198" s="483"/>
      <c r="M198" s="505"/>
      <c r="N198" s="483"/>
      <c r="O198" s="483"/>
      <c r="P198" s="483"/>
      <c r="Q198" s="505"/>
      <c r="R198" s="507" t="s">
        <v>28</v>
      </c>
      <c r="S198" s="507"/>
      <c r="T198" s="507"/>
      <c r="U198" s="507"/>
      <c r="V198" s="507"/>
      <c r="AC198" s="1126"/>
    </row>
    <row r="199" spans="1:175" hidden="1" outlineLevel="1">
      <c r="A199" s="484" t="s">
        <v>37</v>
      </c>
      <c r="B199" s="508">
        <v>7530</v>
      </c>
      <c r="C199" s="508">
        <v>7361</v>
      </c>
      <c r="D199" s="508">
        <v>7402</v>
      </c>
      <c r="E199" s="508">
        <v>8554</v>
      </c>
      <c r="F199" s="508">
        <v>9889</v>
      </c>
      <c r="G199" s="508">
        <v>11177</v>
      </c>
      <c r="H199" s="508">
        <v>11072</v>
      </c>
      <c r="I199" s="508">
        <v>14263</v>
      </c>
      <c r="J199" s="508">
        <v>13540</v>
      </c>
      <c r="K199" s="508">
        <v>13202</v>
      </c>
      <c r="L199" s="508">
        <v>14720</v>
      </c>
      <c r="M199" s="508">
        <v>16873</v>
      </c>
      <c r="N199" s="508">
        <v>15993</v>
      </c>
      <c r="O199" s="508">
        <v>16045</v>
      </c>
      <c r="P199" s="508">
        <v>17787</v>
      </c>
      <c r="Q199" s="508">
        <v>20672</v>
      </c>
      <c r="R199" s="508">
        <v>25488</v>
      </c>
      <c r="S199" s="508">
        <v>31900</v>
      </c>
      <c r="T199" s="508">
        <v>35587</v>
      </c>
      <c r="U199" s="508">
        <v>32524</v>
      </c>
      <c r="V199" s="508">
        <v>34602</v>
      </c>
      <c r="W199" s="26"/>
      <c r="X199" s="26"/>
      <c r="Y199" s="26"/>
      <c r="Z199" s="26"/>
      <c r="AA199" s="26"/>
      <c r="AB199" s="26"/>
      <c r="AC199" s="1126"/>
    </row>
    <row r="200" spans="1:175" hidden="1" outlineLevel="1">
      <c r="A200" s="484" t="s">
        <v>87</v>
      </c>
      <c r="B200" s="508">
        <v>4855</v>
      </c>
      <c r="C200" s="508">
        <v>4497</v>
      </c>
      <c r="D200" s="508">
        <v>4254</v>
      </c>
      <c r="E200" s="508">
        <v>5257</v>
      </c>
      <c r="F200" s="508">
        <v>5472</v>
      </c>
      <c r="G200" s="508">
        <v>6194</v>
      </c>
      <c r="H200" s="508">
        <v>5921</v>
      </c>
      <c r="I200" s="508">
        <v>6453</v>
      </c>
      <c r="J200" s="508">
        <v>6437</v>
      </c>
      <c r="K200" s="508">
        <v>5725</v>
      </c>
      <c r="L200" s="508">
        <v>7083</v>
      </c>
      <c r="M200" s="508">
        <v>7253</v>
      </c>
      <c r="N200" s="508">
        <v>7618</v>
      </c>
      <c r="O200" s="508">
        <v>7894</v>
      </c>
      <c r="P200" s="508">
        <v>10454</v>
      </c>
      <c r="Q200" s="508">
        <v>15154</v>
      </c>
      <c r="R200" s="508">
        <v>18914</v>
      </c>
      <c r="S200" s="508">
        <v>25140</v>
      </c>
      <c r="T200" s="508">
        <v>31660</v>
      </c>
      <c r="U200" s="508">
        <v>25909</v>
      </c>
      <c r="V200" s="508">
        <v>29156</v>
      </c>
      <c r="W200" s="26"/>
      <c r="X200" s="26"/>
      <c r="Y200" s="26"/>
      <c r="Z200" s="26"/>
      <c r="AA200" s="26"/>
      <c r="AB200" s="26"/>
      <c r="AC200" s="1126"/>
    </row>
    <row r="201" spans="1:175" hidden="1" outlineLevel="1">
      <c r="A201" s="485" t="s">
        <v>38</v>
      </c>
      <c r="B201" s="508">
        <v>3530</v>
      </c>
      <c r="C201" s="508">
        <v>3172</v>
      </c>
      <c r="D201" s="508">
        <v>4351</v>
      </c>
      <c r="E201" s="508">
        <v>5095</v>
      </c>
      <c r="F201" s="508">
        <v>5553</v>
      </c>
      <c r="G201" s="508">
        <v>7083</v>
      </c>
      <c r="H201" s="508">
        <v>8128</v>
      </c>
      <c r="I201" s="508">
        <v>9316</v>
      </c>
      <c r="J201" s="508">
        <v>10059</v>
      </c>
      <c r="K201" s="508">
        <v>10345</v>
      </c>
      <c r="L201" s="508">
        <v>11454</v>
      </c>
      <c r="M201" s="508">
        <v>12126</v>
      </c>
      <c r="N201" s="508">
        <v>11481</v>
      </c>
      <c r="O201" s="508">
        <v>10526</v>
      </c>
      <c r="P201" s="508">
        <v>5046</v>
      </c>
      <c r="Q201" s="508">
        <v>6064</v>
      </c>
      <c r="R201" s="508">
        <v>6440</v>
      </c>
      <c r="S201" s="508">
        <v>6871</v>
      </c>
      <c r="T201" s="508">
        <v>7450</v>
      </c>
      <c r="U201" s="508">
        <v>5392</v>
      </c>
      <c r="V201" s="508">
        <v>6472</v>
      </c>
      <c r="W201" s="26"/>
      <c r="X201" s="26"/>
      <c r="Y201" s="26"/>
      <c r="Z201" s="26"/>
      <c r="AA201" s="26"/>
      <c r="AB201" s="26"/>
      <c r="AC201" s="1126"/>
    </row>
    <row r="202" spans="1:175" hidden="1" outlineLevel="1">
      <c r="A202" s="485" t="s">
        <v>88</v>
      </c>
      <c r="B202" s="508"/>
      <c r="C202" s="508"/>
      <c r="D202" s="508"/>
      <c r="E202" s="508"/>
      <c r="F202" s="508"/>
      <c r="G202" s="508"/>
      <c r="H202" s="508"/>
      <c r="I202" s="508"/>
      <c r="J202" s="508">
        <v>4010</v>
      </c>
      <c r="K202" s="508">
        <v>7434</v>
      </c>
      <c r="L202" s="508">
        <v>13955</v>
      </c>
      <c r="M202" s="508">
        <v>15469</v>
      </c>
      <c r="N202" s="508">
        <v>12829</v>
      </c>
      <c r="O202" s="508">
        <v>10414</v>
      </c>
      <c r="P202" s="508">
        <v>10402</v>
      </c>
      <c r="Q202" s="508">
        <v>709</v>
      </c>
      <c r="R202" s="508"/>
      <c r="S202" s="508"/>
      <c r="T202" s="503"/>
      <c r="U202" s="503"/>
      <c r="V202" s="503"/>
      <c r="AC202" s="1126"/>
    </row>
    <row r="203" spans="1:175" hidden="1" outlineLevel="1">
      <c r="A203" s="486" t="s">
        <v>41</v>
      </c>
      <c r="B203" s="509"/>
      <c r="C203" s="509"/>
      <c r="D203" s="509"/>
      <c r="E203" s="509"/>
      <c r="F203" s="509"/>
      <c r="G203" s="509"/>
      <c r="H203" s="509"/>
      <c r="I203" s="509"/>
      <c r="J203" s="509">
        <v>-306</v>
      </c>
      <c r="K203" s="509">
        <v>-472</v>
      </c>
      <c r="L203" s="509">
        <v>-685</v>
      </c>
      <c r="M203" s="509">
        <v>-582</v>
      </c>
      <c r="N203" s="509">
        <v>-359</v>
      </c>
      <c r="O203" s="509">
        <v>-260</v>
      </c>
      <c r="P203" s="509">
        <v>-497</v>
      </c>
      <c r="Q203" s="509">
        <v>-394</v>
      </c>
      <c r="R203" s="509">
        <v>-330</v>
      </c>
      <c r="S203" s="509">
        <v>-556</v>
      </c>
      <c r="T203" s="509">
        <v>-520</v>
      </c>
      <c r="U203" s="509">
        <v>-63</v>
      </c>
      <c r="V203" s="509">
        <v>-355</v>
      </c>
      <c r="AC203" s="1126"/>
    </row>
    <row r="204" spans="1:175" hidden="1" outlineLevel="1">
      <c r="A204" s="482" t="s">
        <v>90</v>
      </c>
      <c r="B204" s="510">
        <v>15915</v>
      </c>
      <c r="C204" s="510">
        <v>15030</v>
      </c>
      <c r="D204" s="510">
        <v>16007</v>
      </c>
      <c r="E204" s="510">
        <v>18906</v>
      </c>
      <c r="F204" s="510">
        <v>20914</v>
      </c>
      <c r="G204" s="510">
        <v>24454</v>
      </c>
      <c r="H204" s="510">
        <v>25121</v>
      </c>
      <c r="I204" s="510">
        <v>30032</v>
      </c>
      <c r="J204" s="510">
        <v>33740</v>
      </c>
      <c r="K204" s="510">
        <v>36234</v>
      </c>
      <c r="L204" s="510">
        <v>46527</v>
      </c>
      <c r="M204" s="510">
        <v>51139</v>
      </c>
      <c r="N204" s="510">
        <v>47562</v>
      </c>
      <c r="O204" s="510">
        <v>44619</v>
      </c>
      <c r="P204" s="510">
        <v>43192</v>
      </c>
      <c r="Q204" s="510">
        <v>42205</v>
      </c>
      <c r="R204" s="510">
        <v>50512</v>
      </c>
      <c r="S204" s="510">
        <v>63355</v>
      </c>
      <c r="T204" s="510">
        <v>74177</v>
      </c>
      <c r="U204" s="510">
        <v>63762</v>
      </c>
      <c r="V204" s="510">
        <v>69875</v>
      </c>
      <c r="AC204" s="1126"/>
    </row>
    <row r="205" spans="1:175" hidden="1" outlineLevel="1">
      <c r="A205" s="484" t="s">
        <v>43</v>
      </c>
      <c r="B205" s="508"/>
      <c r="C205" s="508"/>
      <c r="D205" s="508"/>
      <c r="E205" s="508"/>
      <c r="F205" s="508"/>
      <c r="G205" s="508"/>
      <c r="H205" s="508"/>
      <c r="I205" s="508"/>
      <c r="J205" s="508"/>
      <c r="K205" s="508"/>
      <c r="L205" s="508"/>
      <c r="M205" s="508"/>
      <c r="N205" s="508"/>
      <c r="O205" s="508"/>
      <c r="P205" s="508">
        <v>-28510</v>
      </c>
      <c r="Q205" s="508">
        <v>-26681</v>
      </c>
      <c r="R205" s="508">
        <v>-31516</v>
      </c>
      <c r="S205" s="508">
        <v>-39896</v>
      </c>
      <c r="T205" s="508">
        <v>-47786</v>
      </c>
      <c r="U205" s="508">
        <v>-42631</v>
      </c>
      <c r="V205" s="508">
        <v>-43468</v>
      </c>
      <c r="AC205" s="1126"/>
    </row>
    <row r="206" spans="1:175" hidden="1" outlineLevel="1">
      <c r="A206" s="482" t="s">
        <v>44</v>
      </c>
      <c r="B206" s="510"/>
      <c r="C206" s="510"/>
      <c r="D206" s="510"/>
      <c r="E206" s="510"/>
      <c r="F206" s="510"/>
      <c r="G206" s="510"/>
      <c r="H206" s="510"/>
      <c r="I206" s="510"/>
      <c r="J206" s="510"/>
      <c r="K206" s="510"/>
      <c r="L206" s="510"/>
      <c r="M206" s="510"/>
      <c r="N206" s="510"/>
      <c r="O206" s="510"/>
      <c r="P206" s="510">
        <v>14682</v>
      </c>
      <c r="Q206" s="510">
        <v>15524</v>
      </c>
      <c r="R206" s="510">
        <v>18996</v>
      </c>
      <c r="S206" s="510">
        <v>23459</v>
      </c>
      <c r="T206" s="510">
        <v>26391</v>
      </c>
      <c r="U206" s="510">
        <v>21131</v>
      </c>
      <c r="V206" s="510">
        <v>26407</v>
      </c>
      <c r="AC206" s="1126"/>
    </row>
    <row r="207" spans="1:175" hidden="1" outlineLevel="1">
      <c r="A207" s="484" t="s">
        <v>45</v>
      </c>
      <c r="B207" s="508"/>
      <c r="C207" s="508"/>
      <c r="D207" s="508"/>
      <c r="E207" s="508"/>
      <c r="F207" s="508"/>
      <c r="G207" s="508"/>
      <c r="H207" s="508"/>
      <c r="I207" s="508"/>
      <c r="J207" s="508"/>
      <c r="K207" s="508"/>
      <c r="L207" s="508"/>
      <c r="M207" s="508"/>
      <c r="N207" s="508"/>
      <c r="O207" s="508"/>
      <c r="P207" s="508">
        <v>-4485</v>
      </c>
      <c r="Q207" s="508">
        <v>-4939</v>
      </c>
      <c r="R207" s="508">
        <v>-5560</v>
      </c>
      <c r="S207" s="508">
        <v>-6549</v>
      </c>
      <c r="T207" s="508">
        <v>-7414</v>
      </c>
      <c r="U207" s="508">
        <v>-6806</v>
      </c>
      <c r="V207" s="508">
        <v>-6914</v>
      </c>
      <c r="AC207" s="1126"/>
    </row>
    <row r="208" spans="1:175" hidden="1" outlineLevel="1">
      <c r="A208" s="484" t="s">
        <v>46</v>
      </c>
      <c r="B208" s="508"/>
      <c r="C208" s="508"/>
      <c r="D208" s="508"/>
      <c r="E208" s="508"/>
      <c r="F208" s="508"/>
      <c r="G208" s="508"/>
      <c r="H208" s="508"/>
      <c r="I208" s="508"/>
      <c r="J208" s="508"/>
      <c r="K208" s="508"/>
      <c r="L208" s="508"/>
      <c r="M208" s="508"/>
      <c r="N208" s="508"/>
      <c r="O208" s="508"/>
      <c r="P208" s="508">
        <v>-2563</v>
      </c>
      <c r="Q208" s="508">
        <v>-2849</v>
      </c>
      <c r="R208" s="508">
        <v>-2970</v>
      </c>
      <c r="S208" s="508">
        <v>-3518</v>
      </c>
      <c r="T208" s="508">
        <v>-3914</v>
      </c>
      <c r="U208" s="508">
        <v>-3845</v>
      </c>
      <c r="V208" s="508">
        <v>-4173</v>
      </c>
      <c r="AC208" s="1126"/>
    </row>
    <row r="209" spans="1:29" hidden="1" outlineLevel="1">
      <c r="A209" s="484" t="s">
        <v>47</v>
      </c>
      <c r="B209" s="508"/>
      <c r="C209" s="508"/>
      <c r="D209" s="508"/>
      <c r="E209" s="508"/>
      <c r="F209" s="508"/>
      <c r="G209" s="508"/>
      <c r="H209" s="508"/>
      <c r="I209" s="508"/>
      <c r="J209" s="508"/>
      <c r="K209" s="508"/>
      <c r="L209" s="508"/>
      <c r="M209" s="508"/>
      <c r="N209" s="508"/>
      <c r="O209" s="508"/>
      <c r="P209" s="508">
        <v>-849</v>
      </c>
      <c r="Q209" s="508">
        <v>-978</v>
      </c>
      <c r="R209" s="508">
        <v>-1111</v>
      </c>
      <c r="S209" s="508">
        <v>-1286</v>
      </c>
      <c r="T209" s="508">
        <v>-1473</v>
      </c>
      <c r="U209" s="508">
        <v>-1410</v>
      </c>
      <c r="V209" s="508">
        <v>-1517</v>
      </c>
      <c r="AC209" s="1126"/>
    </row>
    <row r="210" spans="1:29" hidden="1" outlineLevel="1">
      <c r="A210" s="484" t="s">
        <v>48</v>
      </c>
      <c r="B210" s="508"/>
      <c r="C210" s="508"/>
      <c r="D210" s="508"/>
      <c r="E210" s="508"/>
      <c r="F210" s="508"/>
      <c r="G210" s="508"/>
      <c r="H210" s="508"/>
      <c r="I210" s="508"/>
      <c r="J210" s="508"/>
      <c r="K210" s="508"/>
      <c r="L210" s="508"/>
      <c r="M210" s="508"/>
      <c r="N210" s="508"/>
      <c r="O210" s="508"/>
      <c r="P210" s="508">
        <v>-134</v>
      </c>
      <c r="Q210" s="508">
        <v>180</v>
      </c>
      <c r="R210" s="508">
        <v>-152</v>
      </c>
      <c r="S210" s="508">
        <v>-40</v>
      </c>
      <c r="T210" s="508">
        <v>216</v>
      </c>
      <c r="U210" s="508">
        <v>20</v>
      </c>
      <c r="V210" s="508">
        <v>112</v>
      </c>
      <c r="AC210" s="1126"/>
    </row>
    <row r="211" spans="1:29" hidden="1" outlineLevel="1">
      <c r="A211" s="487" t="s">
        <v>49</v>
      </c>
      <c r="B211" s="511">
        <v>-14473</v>
      </c>
      <c r="C211" s="511">
        <v>-13975</v>
      </c>
      <c r="D211" s="511">
        <v>-14835</v>
      </c>
      <c r="E211" s="511">
        <v>-17681</v>
      </c>
      <c r="F211" s="511">
        <v>-19024</v>
      </c>
      <c r="G211" s="511">
        <v>-21789</v>
      </c>
      <c r="H211" s="511">
        <v>-22190</v>
      </c>
      <c r="I211" s="511">
        <v>-26219</v>
      </c>
      <c r="J211" s="511">
        <v>-29395</v>
      </c>
      <c r="K211" s="511">
        <v>-31764</v>
      </c>
      <c r="L211" s="511">
        <v>-40135</v>
      </c>
      <c r="M211" s="511">
        <v>-45009</v>
      </c>
      <c r="N211" s="511">
        <v>-42301</v>
      </c>
      <c r="O211" s="511">
        <v>-39309</v>
      </c>
      <c r="P211" s="511">
        <v>-36541</v>
      </c>
      <c r="Q211" s="511">
        <v>-35267</v>
      </c>
      <c r="R211" s="511">
        <v>-41309</v>
      </c>
      <c r="S211" s="511">
        <v>-51289</v>
      </c>
      <c r="T211" s="511">
        <v>-60371</v>
      </c>
      <c r="U211" s="511">
        <v>-54672</v>
      </c>
      <c r="V211" s="511">
        <v>-55960</v>
      </c>
      <c r="AC211" s="1126"/>
    </row>
    <row r="212" spans="1:29" hidden="1" outlineLevel="1">
      <c r="A212" s="485" t="s">
        <v>50</v>
      </c>
      <c r="B212" s="508"/>
      <c r="C212" s="508"/>
      <c r="D212" s="508"/>
      <c r="E212" s="508"/>
      <c r="F212" s="508"/>
      <c r="G212" s="508"/>
      <c r="H212" s="508"/>
      <c r="I212" s="508"/>
      <c r="J212" s="508"/>
      <c r="K212" s="508"/>
      <c r="L212" s="508"/>
      <c r="M212" s="508"/>
      <c r="N212" s="508"/>
      <c r="O212" s="508"/>
      <c r="P212" s="508"/>
      <c r="Q212" s="508"/>
      <c r="R212" s="508"/>
      <c r="S212" s="508"/>
      <c r="T212" s="508"/>
      <c r="U212" s="508"/>
      <c r="V212" s="508"/>
      <c r="AC212" s="1126"/>
    </row>
    <row r="213" spans="1:29" hidden="1" outlineLevel="1">
      <c r="A213" s="488" t="s">
        <v>51</v>
      </c>
      <c r="B213" s="509"/>
      <c r="C213" s="509"/>
      <c r="D213" s="509"/>
      <c r="E213" s="509"/>
      <c r="F213" s="509"/>
      <c r="G213" s="509"/>
      <c r="H213" s="509"/>
      <c r="I213" s="509"/>
      <c r="J213" s="509"/>
      <c r="K213" s="509"/>
      <c r="L213" s="509"/>
      <c r="M213" s="509"/>
      <c r="N213" s="509"/>
      <c r="O213" s="509"/>
      <c r="P213" s="509"/>
      <c r="Q213" s="512"/>
      <c r="R213" s="512"/>
      <c r="S213" s="512"/>
      <c r="T213" s="512"/>
      <c r="U213" s="512"/>
      <c r="V213" s="512"/>
      <c r="AC213" s="1126"/>
    </row>
    <row r="214" spans="1:29" hidden="1" outlineLevel="1">
      <c r="A214" s="484" t="s">
        <v>37</v>
      </c>
      <c r="B214" s="508">
        <v>1195</v>
      </c>
      <c r="C214" s="508">
        <v>1031</v>
      </c>
      <c r="D214" s="508">
        <v>981</v>
      </c>
      <c r="E214" s="508">
        <v>1018</v>
      </c>
      <c r="F214" s="508">
        <v>1433</v>
      </c>
      <c r="G214" s="508">
        <v>1700</v>
      </c>
      <c r="H214" s="508">
        <v>1807</v>
      </c>
      <c r="I214" s="508">
        <v>2537</v>
      </c>
      <c r="J214" s="508">
        <v>2283</v>
      </c>
      <c r="K214" s="508">
        <v>2153</v>
      </c>
      <c r="L214" s="508">
        <v>2737</v>
      </c>
      <c r="M214" s="508">
        <v>3202</v>
      </c>
      <c r="N214" s="508">
        <v>3005</v>
      </c>
      <c r="O214" s="508">
        <v>2962</v>
      </c>
      <c r="P214" s="508">
        <v>3322</v>
      </c>
      <c r="Q214" s="508">
        <v>4032</v>
      </c>
      <c r="R214" s="508">
        <v>5323</v>
      </c>
      <c r="S214" s="508">
        <v>6749</v>
      </c>
      <c r="T214" s="508">
        <v>7291</v>
      </c>
      <c r="U214" s="508">
        <v>5752</v>
      </c>
      <c r="V214" s="508">
        <v>8127</v>
      </c>
      <c r="AC214" s="1126"/>
    </row>
    <row r="215" spans="1:29" hidden="1" outlineLevel="1">
      <c r="A215" s="484" t="s">
        <v>87</v>
      </c>
      <c r="B215" s="508">
        <v>-2</v>
      </c>
      <c r="C215" s="508">
        <v>-53</v>
      </c>
      <c r="D215" s="508">
        <v>158</v>
      </c>
      <c r="E215" s="508">
        <v>102</v>
      </c>
      <c r="F215" s="508">
        <v>58</v>
      </c>
      <c r="G215" s="508">
        <v>394</v>
      </c>
      <c r="H215" s="508">
        <v>396</v>
      </c>
      <c r="I215" s="508">
        <v>387</v>
      </c>
      <c r="J215" s="508">
        <v>498</v>
      </c>
      <c r="K215" s="508">
        <v>397</v>
      </c>
      <c r="L215" s="508">
        <v>650</v>
      </c>
      <c r="M215" s="508">
        <v>736</v>
      </c>
      <c r="N215" s="508">
        <v>680</v>
      </c>
      <c r="O215" s="508">
        <v>675</v>
      </c>
      <c r="P215" s="508">
        <v>1115</v>
      </c>
      <c r="Q215" s="508">
        <v>2073</v>
      </c>
      <c r="R215" s="508">
        <v>3010</v>
      </c>
      <c r="S215" s="508">
        <v>4384</v>
      </c>
      <c r="T215" s="508">
        <v>5602</v>
      </c>
      <c r="U215" s="508">
        <v>3470</v>
      </c>
      <c r="V215" s="508">
        <v>5243</v>
      </c>
      <c r="AC215" s="1126"/>
    </row>
    <row r="216" spans="1:29" hidden="1" outlineLevel="1">
      <c r="A216" s="484" t="s">
        <v>38</v>
      </c>
      <c r="B216" s="508">
        <v>434</v>
      </c>
      <c r="C216" s="508">
        <v>286</v>
      </c>
      <c r="D216" s="508">
        <v>160</v>
      </c>
      <c r="E216" s="508">
        <v>228</v>
      </c>
      <c r="F216" s="508">
        <v>470</v>
      </c>
      <c r="G216" s="508">
        <v>674</v>
      </c>
      <c r="H216" s="508">
        <v>836</v>
      </c>
      <c r="I216" s="508">
        <v>942</v>
      </c>
      <c r="J216" s="508">
        <v>1046</v>
      </c>
      <c r="K216" s="508">
        <v>1032</v>
      </c>
      <c r="L216" s="508">
        <v>1238</v>
      </c>
      <c r="M216" s="508">
        <v>1123</v>
      </c>
      <c r="N216" s="508">
        <v>1050</v>
      </c>
      <c r="O216" s="508">
        <v>1051</v>
      </c>
      <c r="P216" s="508">
        <v>943</v>
      </c>
      <c r="Q216" s="508">
        <v>1200</v>
      </c>
      <c r="R216" s="508">
        <v>1346</v>
      </c>
      <c r="S216" s="508">
        <v>1539</v>
      </c>
      <c r="T216" s="508">
        <v>1328</v>
      </c>
      <c r="U216" s="508">
        <v>253</v>
      </c>
      <c r="V216" s="508">
        <v>1262</v>
      </c>
      <c r="AC216" s="1126"/>
    </row>
    <row r="217" spans="1:29" hidden="1" outlineLevel="1">
      <c r="A217" s="484" t="s">
        <v>88</v>
      </c>
      <c r="B217" s="508"/>
      <c r="C217" s="508"/>
      <c r="D217" s="508"/>
      <c r="E217" s="508"/>
      <c r="F217" s="508"/>
      <c r="G217" s="508"/>
      <c r="H217" s="508"/>
      <c r="I217" s="508"/>
      <c r="J217" s="508">
        <v>566</v>
      </c>
      <c r="K217" s="508">
        <v>1010</v>
      </c>
      <c r="L217" s="508">
        <v>1855</v>
      </c>
      <c r="M217" s="508">
        <v>1255</v>
      </c>
      <c r="N217" s="508">
        <v>686</v>
      </c>
      <c r="O217" s="508">
        <v>837</v>
      </c>
      <c r="P217" s="508">
        <v>1732</v>
      </c>
      <c r="Q217" s="508">
        <v>186</v>
      </c>
      <c r="R217" s="508"/>
      <c r="S217" s="508"/>
      <c r="T217" s="508"/>
      <c r="U217" s="508"/>
      <c r="V217" s="508"/>
      <c r="AC217" s="1126"/>
    </row>
    <row r="218" spans="1:29" hidden="1" outlineLevel="1">
      <c r="A218" s="484" t="s">
        <v>52</v>
      </c>
      <c r="B218" s="508">
        <v>-185</v>
      </c>
      <c r="C218" s="508">
        <v>-209</v>
      </c>
      <c r="D218" s="508">
        <v>-127</v>
      </c>
      <c r="E218" s="508">
        <v>-123</v>
      </c>
      <c r="F218" s="508">
        <v>-71</v>
      </c>
      <c r="G218" s="508">
        <v>-103</v>
      </c>
      <c r="H218" s="508">
        <v>-108</v>
      </c>
      <c r="I218" s="508">
        <v>-53</v>
      </c>
      <c r="J218" s="508">
        <v>-48</v>
      </c>
      <c r="K218" s="508">
        <v>-122</v>
      </c>
      <c r="L218" s="508">
        <v>-88</v>
      </c>
      <c r="M218" s="508">
        <v>-186</v>
      </c>
      <c r="N218" s="508">
        <v>-196</v>
      </c>
      <c r="O218" s="508">
        <v>-234</v>
      </c>
      <c r="P218" s="508">
        <v>-449</v>
      </c>
      <c r="Q218" s="508">
        <v>-553</v>
      </c>
      <c r="R218" s="508">
        <v>-476</v>
      </c>
      <c r="S218" s="508">
        <v>-606</v>
      </c>
      <c r="T218" s="508">
        <v>-415</v>
      </c>
      <c r="U218" s="508">
        <v>-385</v>
      </c>
      <c r="V218" s="508">
        <v>-717</v>
      </c>
      <c r="AC218" s="1126"/>
    </row>
    <row r="219" spans="1:29" hidden="1" outlineLevel="1">
      <c r="A219" s="486" t="s">
        <v>53</v>
      </c>
      <c r="B219" s="509"/>
      <c r="C219" s="509"/>
      <c r="D219" s="509"/>
      <c r="E219" s="509"/>
      <c r="F219" s="509"/>
      <c r="G219" s="509"/>
      <c r="H219" s="509"/>
      <c r="I219" s="509"/>
      <c r="J219" s="509"/>
      <c r="K219" s="509"/>
      <c r="L219" s="509"/>
      <c r="M219" s="509"/>
      <c r="N219" s="509">
        <v>36</v>
      </c>
      <c r="O219" s="509">
        <v>19</v>
      </c>
      <c r="P219" s="509">
        <v>-12</v>
      </c>
      <c r="Q219" s="509"/>
      <c r="R219" s="509"/>
      <c r="S219" s="509"/>
      <c r="T219" s="509"/>
      <c r="U219" s="509"/>
      <c r="V219" s="509"/>
      <c r="AC219" s="1126"/>
    </row>
    <row r="220" spans="1:29" hidden="1" outlineLevel="1">
      <c r="A220" s="482" t="s">
        <v>51</v>
      </c>
      <c r="B220" s="510">
        <v>1442</v>
      </c>
      <c r="C220" s="510">
        <v>1055</v>
      </c>
      <c r="D220" s="510">
        <v>1172</v>
      </c>
      <c r="E220" s="510">
        <v>1225</v>
      </c>
      <c r="F220" s="510">
        <v>1890</v>
      </c>
      <c r="G220" s="510">
        <v>2665</v>
      </c>
      <c r="H220" s="510">
        <v>2931</v>
      </c>
      <c r="I220" s="510">
        <v>3813</v>
      </c>
      <c r="J220" s="510">
        <v>4345</v>
      </c>
      <c r="K220" s="510">
        <v>4470</v>
      </c>
      <c r="L220" s="510">
        <v>6392</v>
      </c>
      <c r="M220" s="510">
        <v>6130</v>
      </c>
      <c r="N220" s="510">
        <v>5261</v>
      </c>
      <c r="O220" s="510">
        <v>5310</v>
      </c>
      <c r="P220" s="510">
        <v>6651</v>
      </c>
      <c r="Q220" s="510">
        <v>6938</v>
      </c>
      <c r="R220" s="510">
        <v>9203</v>
      </c>
      <c r="S220" s="510">
        <v>12066</v>
      </c>
      <c r="T220" s="510">
        <v>13806</v>
      </c>
      <c r="U220" s="510">
        <v>9090</v>
      </c>
      <c r="V220" s="510">
        <v>13915</v>
      </c>
      <c r="AC220" s="1126"/>
    </row>
    <row r="221" spans="1:29" hidden="1" outlineLevel="1">
      <c r="A221" s="484"/>
      <c r="B221" s="483"/>
      <c r="C221" s="483"/>
      <c r="D221" s="483"/>
      <c r="E221" s="483"/>
      <c r="F221" s="505"/>
      <c r="G221" s="483"/>
      <c r="H221" s="483"/>
      <c r="I221" s="483"/>
      <c r="J221" s="505"/>
      <c r="K221" s="483"/>
      <c r="L221" s="483"/>
      <c r="M221" s="505"/>
      <c r="N221" s="483"/>
      <c r="O221" s="483"/>
      <c r="P221" s="483"/>
      <c r="Q221" s="505"/>
      <c r="R221" s="505"/>
      <c r="S221" s="505"/>
      <c r="T221" s="505"/>
      <c r="U221" s="505"/>
      <c r="V221" s="505"/>
      <c r="AC221" s="1126"/>
    </row>
    <row r="222" spans="1:29" hidden="1" outlineLevel="1">
      <c r="A222" s="489" t="s">
        <v>54</v>
      </c>
      <c r="B222" s="509"/>
      <c r="C222" s="509"/>
      <c r="D222" s="509"/>
      <c r="E222" s="509"/>
      <c r="F222" s="509"/>
      <c r="G222" s="509"/>
      <c r="H222" s="509"/>
      <c r="I222" s="509"/>
      <c r="J222" s="509"/>
      <c r="K222" s="509"/>
      <c r="L222" s="509"/>
      <c r="M222" s="509"/>
      <c r="N222" s="509"/>
      <c r="O222" s="509"/>
      <c r="P222" s="509"/>
      <c r="Q222" s="509"/>
      <c r="R222" s="509"/>
      <c r="S222" s="509"/>
      <c r="T222" s="509"/>
      <c r="U222" s="509"/>
      <c r="V222" s="509"/>
      <c r="AC222" s="1126"/>
    </row>
    <row r="223" spans="1:29" hidden="1" outlineLevel="1">
      <c r="A223" s="505" t="s">
        <v>37</v>
      </c>
      <c r="B223" s="1065">
        <v>0.15869853917662699</v>
      </c>
      <c r="C223" s="1065">
        <v>0.1400624915093058</v>
      </c>
      <c r="D223" s="1065">
        <v>0.13253174817616861</v>
      </c>
      <c r="E223" s="1065">
        <v>0.11900865092354454</v>
      </c>
      <c r="F223" s="1065">
        <v>0.14490848417433511</v>
      </c>
      <c r="G223" s="1065">
        <v>0.1520980585130178</v>
      </c>
      <c r="H223" s="1065">
        <v>0.16320447976878613</v>
      </c>
      <c r="I223" s="1065">
        <v>0.17787281778027064</v>
      </c>
      <c r="J223" s="1065">
        <v>0.16861152141802069</v>
      </c>
      <c r="K223" s="1065">
        <v>0.16308135131040752</v>
      </c>
      <c r="L223" s="1065">
        <v>0.18593750000000001</v>
      </c>
      <c r="M223" s="1065">
        <v>0.189770639483198</v>
      </c>
      <c r="N223" s="1065">
        <v>0.18789470393297067</v>
      </c>
      <c r="O223" s="1065">
        <v>0.18460579619819259</v>
      </c>
      <c r="P223" s="1065">
        <v>0.18676561533704392</v>
      </c>
      <c r="Q223" s="1065">
        <v>0.19504643962848298</v>
      </c>
      <c r="R223" s="1065">
        <v>0.20884337727558067</v>
      </c>
      <c r="S223" s="1065">
        <v>0.21156739811912226</v>
      </c>
      <c r="T223" s="1065">
        <v>0.20487818585438503</v>
      </c>
      <c r="U223" s="1065">
        <v>0.17685401549624893</v>
      </c>
      <c r="V223" s="1065">
        <v>0.23487081671579677</v>
      </c>
      <c r="AC223" s="1126"/>
    </row>
    <row r="224" spans="1:29" hidden="1" outlineLevel="1">
      <c r="A224" s="505" t="s">
        <v>87</v>
      </c>
      <c r="B224" s="1065">
        <v>-4.1194644696189496E-4</v>
      </c>
      <c r="C224" s="1065">
        <v>-1.1785634867689571E-2</v>
      </c>
      <c r="D224" s="1065">
        <v>3.7141513869299481E-2</v>
      </c>
      <c r="E224" s="1065">
        <v>1.9402701160357617E-2</v>
      </c>
      <c r="F224" s="1065">
        <v>1.0599415204678362E-2</v>
      </c>
      <c r="G224" s="1065">
        <v>6.3609945108169197E-2</v>
      </c>
      <c r="H224" s="1065">
        <v>6.6880594494173287E-2</v>
      </c>
      <c r="I224" s="1065">
        <v>5.9972105997210597E-2</v>
      </c>
      <c r="J224" s="1065">
        <v>7.7365232251048618E-2</v>
      </c>
      <c r="K224" s="1065">
        <v>6.9344978165938861E-2</v>
      </c>
      <c r="L224" s="1065">
        <v>9.1769024424678811E-2</v>
      </c>
      <c r="M224" s="1065">
        <v>0.1014752516200193</v>
      </c>
      <c r="N224" s="1065">
        <v>8.9262273562614861E-2</v>
      </c>
      <c r="O224" s="1065">
        <v>8.5507980744869524E-2</v>
      </c>
      <c r="P224" s="1065">
        <v>0.10665773866462598</v>
      </c>
      <c r="Q224" s="1065">
        <v>0.13679556552725353</v>
      </c>
      <c r="R224" s="1065">
        <v>0.15914137675795706</v>
      </c>
      <c r="S224" s="1065">
        <v>0.17438345266507557</v>
      </c>
      <c r="T224" s="1065">
        <v>0.17694251421351864</v>
      </c>
      <c r="U224" s="1065">
        <v>0.13393029449226138</v>
      </c>
      <c r="V224" s="1065">
        <v>0.17982576485114557</v>
      </c>
      <c r="AC224" s="1126"/>
    </row>
    <row r="225" spans="1:29" hidden="1" outlineLevel="1">
      <c r="A225" s="505" t="s">
        <v>38</v>
      </c>
      <c r="B225" s="1065">
        <v>0.12294617563739377</v>
      </c>
      <c r="C225" s="1065">
        <v>9.0163934426229511E-2</v>
      </c>
      <c r="D225" s="1065">
        <v>3.6773155596414614E-2</v>
      </c>
      <c r="E225" s="1065">
        <v>4.4749754661432779E-2</v>
      </c>
      <c r="F225" s="1065">
        <v>8.463893390959841E-2</v>
      </c>
      <c r="G225" s="1065">
        <v>9.5157419172666943E-2</v>
      </c>
      <c r="H225" s="1065">
        <v>0.10285433070866142</v>
      </c>
      <c r="I225" s="1065">
        <v>0.10111635895234006</v>
      </c>
      <c r="J225" s="1065">
        <v>0.10398647976936078</v>
      </c>
      <c r="K225" s="1065">
        <v>9.9758337361043989E-2</v>
      </c>
      <c r="L225" s="1065">
        <v>0.10808451196088703</v>
      </c>
      <c r="M225" s="1065">
        <v>9.2610918687118585E-2</v>
      </c>
      <c r="N225" s="1065">
        <v>9.1455448131695843E-2</v>
      </c>
      <c r="O225" s="1065">
        <v>9.9847995439863196E-2</v>
      </c>
      <c r="P225" s="1065">
        <v>0.18688069758224335</v>
      </c>
      <c r="Q225" s="1065">
        <v>0.19788918205804748</v>
      </c>
      <c r="R225" s="1065">
        <v>0.20900621118012422</v>
      </c>
      <c r="S225" s="1065">
        <v>0.22398486392082667</v>
      </c>
      <c r="T225" s="1065">
        <v>0.17825503355704697</v>
      </c>
      <c r="U225" s="1065">
        <v>4.6921364985163208E-2</v>
      </c>
      <c r="V225" s="1065">
        <v>0.1949938195302843</v>
      </c>
      <c r="AC225" s="1126"/>
    </row>
    <row r="226" spans="1:29" hidden="1" outlineLevel="1">
      <c r="A226" s="505" t="s">
        <v>88</v>
      </c>
      <c r="B226" s="1065"/>
      <c r="C226" s="1065"/>
      <c r="D226" s="1065"/>
      <c r="E226" s="1065"/>
      <c r="F226" s="1065"/>
      <c r="G226" s="1065"/>
      <c r="H226" s="1065"/>
      <c r="I226" s="1065"/>
      <c r="J226" s="1065">
        <v>0.14114713216957606</v>
      </c>
      <c r="K226" s="1065">
        <v>0.13586225450632231</v>
      </c>
      <c r="L226" s="1065">
        <v>0.13292726621282694</v>
      </c>
      <c r="M226" s="1065">
        <v>8.1130001939362595E-2</v>
      </c>
      <c r="N226" s="1065">
        <v>5.347260113804661E-2</v>
      </c>
      <c r="O226" s="1065">
        <v>8.0372575379297095E-2</v>
      </c>
      <c r="P226" s="1065">
        <v>0.16650644106902518</v>
      </c>
      <c r="Q226" s="1065">
        <v>0.26234132581100139</v>
      </c>
      <c r="R226" s="1065"/>
      <c r="S226" s="1065"/>
      <c r="T226" s="1065"/>
      <c r="U226" s="1065"/>
      <c r="V226" s="1065"/>
      <c r="AC226" s="1126"/>
    </row>
    <row r="227" spans="1:29" hidden="1" outlineLevel="1">
      <c r="A227" s="490"/>
      <c r="B227" s="504"/>
      <c r="C227" s="504"/>
      <c r="D227" s="504"/>
      <c r="E227" s="504"/>
      <c r="F227" s="504"/>
      <c r="G227" s="504"/>
      <c r="H227" s="504"/>
      <c r="I227" s="504"/>
      <c r="J227" s="504"/>
      <c r="K227" s="504"/>
      <c r="L227" s="504"/>
      <c r="M227" s="504"/>
      <c r="N227" s="504"/>
      <c r="O227" s="504"/>
      <c r="P227" s="504"/>
      <c r="Q227" s="504"/>
      <c r="R227" s="504"/>
      <c r="S227" s="504"/>
      <c r="T227" s="504"/>
      <c r="U227" s="504"/>
      <c r="V227" s="504"/>
      <c r="AC227" s="1126"/>
    </row>
    <row r="228" spans="1:29" hidden="1" outlineLevel="1">
      <c r="A228" s="491" t="s">
        <v>54</v>
      </c>
      <c r="B228" s="1031">
        <v>9.0606346214263278E-2</v>
      </c>
      <c r="C228" s="1031">
        <v>7.0192947438456416E-2</v>
      </c>
      <c r="D228" s="1031">
        <v>7.3217967139376519E-2</v>
      </c>
      <c r="E228" s="1031">
        <v>6.4794245213159837E-2</v>
      </c>
      <c r="F228" s="1031">
        <v>9.0370087023046761E-2</v>
      </c>
      <c r="G228" s="1031">
        <v>0.1089801259507647</v>
      </c>
      <c r="H228" s="1031">
        <v>0.11667529158871064</v>
      </c>
      <c r="I228" s="1031">
        <v>0.12696457112413426</v>
      </c>
      <c r="J228" s="1031">
        <v>0.12877889745109661</v>
      </c>
      <c r="K228" s="1031">
        <v>0.12336479549594304</v>
      </c>
      <c r="L228" s="1031">
        <v>0.13738259505233522</v>
      </c>
      <c r="M228" s="1031">
        <v>0.1198693756233012</v>
      </c>
      <c r="N228" s="1031">
        <v>0.11061351499095917</v>
      </c>
      <c r="O228" s="1031">
        <v>0.1190075976601896</v>
      </c>
      <c r="P228" s="1031">
        <v>0.15398684941655863</v>
      </c>
      <c r="Q228" s="1031">
        <v>0.16438810567468309</v>
      </c>
      <c r="R228" s="1031">
        <v>0.18219433006018371</v>
      </c>
      <c r="S228" s="1031">
        <v>0.19045063530897324</v>
      </c>
      <c r="T228" s="1031">
        <v>0.18612238294889252</v>
      </c>
      <c r="U228" s="1031">
        <v>0.14256140020701985</v>
      </c>
      <c r="V228" s="1031">
        <v>0.19914132379248659</v>
      </c>
      <c r="AC228" s="1126"/>
    </row>
    <row r="229" spans="1:29" hidden="1" outlineLevel="1">
      <c r="A229" s="484"/>
      <c r="B229" s="1031"/>
      <c r="C229" s="1031"/>
      <c r="D229" s="1031"/>
      <c r="E229" s="1031"/>
      <c r="F229" s="1031"/>
      <c r="G229" s="1031"/>
      <c r="H229" s="1031"/>
      <c r="I229" s="1031"/>
      <c r="J229" s="1031"/>
      <c r="K229" s="1031"/>
      <c r="L229" s="1031"/>
      <c r="M229" s="1031"/>
      <c r="N229" s="1031"/>
      <c r="O229" s="1031"/>
      <c r="P229" s="1031"/>
      <c r="Q229" s="1031"/>
      <c r="R229" s="1031"/>
      <c r="S229" s="1031"/>
      <c r="T229" s="1031"/>
      <c r="U229" s="1031"/>
      <c r="V229" s="1031"/>
      <c r="AC229" s="1126"/>
    </row>
    <row r="230" spans="1:29" hidden="1" outlineLevel="1">
      <c r="A230" s="486" t="s">
        <v>55</v>
      </c>
      <c r="B230" s="509">
        <v>-183</v>
      </c>
      <c r="C230" s="509">
        <v>-153</v>
      </c>
      <c r="D230" s="509">
        <v>-155</v>
      </c>
      <c r="E230" s="509">
        <v>95</v>
      </c>
      <c r="F230" s="509">
        <v>65</v>
      </c>
      <c r="G230" s="509">
        <v>175</v>
      </c>
      <c r="H230" s="509">
        <v>139</v>
      </c>
      <c r="I230" s="509">
        <v>-293</v>
      </c>
      <c r="J230" s="509">
        <v>-708</v>
      </c>
      <c r="K230" s="509">
        <v>-1058</v>
      </c>
      <c r="L230" s="509">
        <v>-1703</v>
      </c>
      <c r="M230" s="509">
        <v>-1430</v>
      </c>
      <c r="N230" s="509">
        <v>-780</v>
      </c>
      <c r="O230" s="509">
        <v>-397</v>
      </c>
      <c r="P230" s="509">
        <v>-269</v>
      </c>
      <c r="Q230" s="509">
        <v>-75</v>
      </c>
      <c r="R230" s="509">
        <v>-508</v>
      </c>
      <c r="S230" s="509">
        <v>-1532</v>
      </c>
      <c r="T230" s="509">
        <v>-694</v>
      </c>
      <c r="U230" s="509">
        <v>-819</v>
      </c>
      <c r="V230" s="509">
        <v>-420</v>
      </c>
      <c r="AC230" s="1126"/>
    </row>
    <row r="231" spans="1:29" hidden="1" outlineLevel="1">
      <c r="A231" s="484" t="s">
        <v>56</v>
      </c>
      <c r="B231" s="508">
        <v>3</v>
      </c>
      <c r="C231" s="508">
        <v>2</v>
      </c>
      <c r="D231" s="508">
        <v>1</v>
      </c>
      <c r="E231" s="508">
        <v>1</v>
      </c>
      <c r="F231" s="508">
        <v>1</v>
      </c>
      <c r="G231" s="508">
        <v>2</v>
      </c>
      <c r="H231" s="508">
        <v>14</v>
      </c>
      <c r="I231" s="508">
        <v>2</v>
      </c>
      <c r="J231" s="508">
        <v>1</v>
      </c>
      <c r="K231" s="508">
        <v>1</v>
      </c>
      <c r="L231" s="508"/>
      <c r="M231" s="508">
        <v>2</v>
      </c>
      <c r="N231" s="508">
        <v>2</v>
      </c>
      <c r="O231" s="508"/>
      <c r="P231" s="508"/>
      <c r="Q231" s="508"/>
      <c r="R231" s="508"/>
      <c r="S231" s="508"/>
      <c r="T231" s="508"/>
      <c r="U231" s="508"/>
      <c r="V231" s="508"/>
      <c r="AC231" s="1126"/>
    </row>
    <row r="232" spans="1:29" hidden="1" outlineLevel="1">
      <c r="A232" s="484" t="s">
        <v>57</v>
      </c>
      <c r="B232" s="508">
        <v>-198</v>
      </c>
      <c r="C232" s="508">
        <v>-179</v>
      </c>
      <c r="D232" s="508">
        <v>-166</v>
      </c>
      <c r="E232" s="508">
        <v>39</v>
      </c>
      <c r="F232" s="508">
        <v>57</v>
      </c>
      <c r="G232" s="508">
        <v>129</v>
      </c>
      <c r="H232" s="508">
        <v>127</v>
      </c>
      <c r="I232" s="508">
        <v>-306</v>
      </c>
      <c r="J232" s="508">
        <v>-680</v>
      </c>
      <c r="K232" s="508">
        <v>-1034</v>
      </c>
      <c r="L232" s="508">
        <v>-1660</v>
      </c>
      <c r="M232" s="508">
        <v>-1402</v>
      </c>
      <c r="N232" s="508">
        <v>-722</v>
      </c>
      <c r="O232" s="508">
        <v>-386</v>
      </c>
      <c r="P232" s="508">
        <v>-174</v>
      </c>
      <c r="Q232" s="508"/>
      <c r="R232" s="508"/>
      <c r="S232" s="508"/>
      <c r="T232" s="508"/>
      <c r="U232" s="508"/>
      <c r="V232" s="508"/>
      <c r="AC232" s="1126"/>
    </row>
    <row r="233" spans="1:29" hidden="1" outlineLevel="1">
      <c r="A233" s="484" t="s">
        <v>58</v>
      </c>
      <c r="B233" s="508">
        <v>1</v>
      </c>
      <c r="C233" s="508">
        <v>8</v>
      </c>
      <c r="D233" s="508">
        <v>-21</v>
      </c>
      <c r="E233" s="508">
        <v>33</v>
      </c>
      <c r="F233" s="508">
        <v>-59</v>
      </c>
      <c r="G233" s="508">
        <v>-45</v>
      </c>
      <c r="H233" s="508">
        <v>-2</v>
      </c>
      <c r="I233" s="508">
        <v>-21</v>
      </c>
      <c r="J233" s="508">
        <v>-33</v>
      </c>
      <c r="K233" s="508">
        <v>-26</v>
      </c>
      <c r="L233" s="508">
        <v>-43</v>
      </c>
      <c r="M233" s="508">
        <v>-33</v>
      </c>
      <c r="N233" s="508">
        <v>-62</v>
      </c>
      <c r="O233" s="508">
        <v>-11</v>
      </c>
      <c r="P233" s="508">
        <v>-88</v>
      </c>
      <c r="Q233" s="508"/>
      <c r="R233" s="508"/>
      <c r="S233" s="508"/>
      <c r="T233" s="508"/>
      <c r="U233" s="508"/>
      <c r="V233" s="508"/>
      <c r="AC233" s="1126"/>
    </row>
    <row r="234" spans="1:29" hidden="1" outlineLevel="1">
      <c r="A234" s="486" t="s">
        <v>59</v>
      </c>
      <c r="B234" s="509">
        <v>11</v>
      </c>
      <c r="C234" s="509">
        <v>16</v>
      </c>
      <c r="D234" s="509">
        <v>31</v>
      </c>
      <c r="E234" s="509">
        <v>22</v>
      </c>
      <c r="F234" s="509">
        <v>66</v>
      </c>
      <c r="G234" s="509">
        <v>89</v>
      </c>
      <c r="H234" s="509"/>
      <c r="I234" s="509">
        <v>32</v>
      </c>
      <c r="J234" s="509">
        <v>4</v>
      </c>
      <c r="K234" s="509">
        <v>1</v>
      </c>
      <c r="L234" s="509"/>
      <c r="M234" s="509">
        <v>3</v>
      </c>
      <c r="N234" s="509">
        <v>2</v>
      </c>
      <c r="O234" s="509"/>
      <c r="P234" s="509">
        <v>-7</v>
      </c>
      <c r="Q234" s="509"/>
      <c r="R234" s="509"/>
      <c r="S234" s="509"/>
      <c r="T234" s="509"/>
      <c r="U234" s="509"/>
      <c r="V234" s="509"/>
      <c r="AC234" s="1126"/>
    </row>
    <row r="235" spans="1:29" hidden="1" outlineLevel="1">
      <c r="A235" s="482" t="s">
        <v>60</v>
      </c>
      <c r="B235" s="510">
        <v>1259</v>
      </c>
      <c r="C235" s="510">
        <v>902</v>
      </c>
      <c r="D235" s="510">
        <v>1017</v>
      </c>
      <c r="E235" s="510">
        <v>1320</v>
      </c>
      <c r="F235" s="510">
        <v>1955</v>
      </c>
      <c r="G235" s="510">
        <v>2840</v>
      </c>
      <c r="H235" s="510">
        <v>3070</v>
      </c>
      <c r="I235" s="510">
        <v>3520</v>
      </c>
      <c r="J235" s="510">
        <v>3637</v>
      </c>
      <c r="K235" s="510">
        <v>3412</v>
      </c>
      <c r="L235" s="510">
        <v>4689</v>
      </c>
      <c r="M235" s="510">
        <v>4700</v>
      </c>
      <c r="N235" s="510">
        <v>4481</v>
      </c>
      <c r="O235" s="510">
        <v>4913</v>
      </c>
      <c r="P235" s="510">
        <v>6382</v>
      </c>
      <c r="Q235" s="510">
        <v>6863</v>
      </c>
      <c r="R235" s="510">
        <v>8695</v>
      </c>
      <c r="S235" s="510">
        <v>10534</v>
      </c>
      <c r="T235" s="510">
        <v>13112</v>
      </c>
      <c r="U235" s="510">
        <v>8271</v>
      </c>
      <c r="V235" s="510">
        <v>13495</v>
      </c>
      <c r="AC235" s="1126"/>
    </row>
    <row r="236" spans="1:29" hidden="1" outlineLevel="1">
      <c r="A236" s="505" t="s">
        <v>61</v>
      </c>
      <c r="B236" s="1031">
        <v>7.9107759974866479E-2</v>
      </c>
      <c r="C236" s="1031">
        <v>6.0013306719893543E-2</v>
      </c>
      <c r="D236" s="1031">
        <v>6.3534703567189349E-2</v>
      </c>
      <c r="E236" s="1031">
        <v>6.9819105046017141E-2</v>
      </c>
      <c r="F236" s="1031">
        <v>9.3478052978865828E-2</v>
      </c>
      <c r="G236" s="1031">
        <v>0.11613641939968922</v>
      </c>
      <c r="H236" s="1031">
        <v>0.12220851080769078</v>
      </c>
      <c r="I236" s="1031">
        <v>0.11720831113478956</v>
      </c>
      <c r="J236" s="1031">
        <v>0.10779490219324245</v>
      </c>
      <c r="K236" s="1031">
        <v>9.4165700723077769E-2</v>
      </c>
      <c r="L236" s="1031">
        <v>0.10078019214649558</v>
      </c>
      <c r="M236" s="1031">
        <v>9.1906372827000912E-2</v>
      </c>
      <c r="N236" s="1031">
        <v>9.4213868214120519E-2</v>
      </c>
      <c r="O236" s="1031">
        <v>0.11011004280687599</v>
      </c>
      <c r="P236" s="1031">
        <v>0.14775884423041305</v>
      </c>
      <c r="Q236" s="1031">
        <v>0.16261106503968725</v>
      </c>
      <c r="R236" s="1031">
        <v>0.17213731390560658</v>
      </c>
      <c r="S236" s="1031">
        <v>0.16626943414095177</v>
      </c>
      <c r="T236" s="1031">
        <v>0.17676638311066772</v>
      </c>
      <c r="U236" s="1031">
        <v>0.12971675919826856</v>
      </c>
      <c r="V236" s="1031">
        <v>0.19313059033989266</v>
      </c>
      <c r="AC236" s="1126"/>
    </row>
    <row r="237" spans="1:29" hidden="1" outlineLevel="1">
      <c r="A237" s="483"/>
      <c r="B237" s="1031"/>
      <c r="C237" s="1031"/>
      <c r="D237" s="1031"/>
      <c r="E237" s="1031"/>
      <c r="F237" s="1031"/>
      <c r="G237" s="1031"/>
      <c r="H237" s="1031"/>
      <c r="I237" s="1031"/>
      <c r="J237" s="1031"/>
      <c r="K237" s="1031"/>
      <c r="L237" s="1031"/>
      <c r="M237" s="1031"/>
      <c r="N237" s="1031"/>
      <c r="O237" s="1031"/>
      <c r="P237" s="1031"/>
      <c r="Q237" s="508"/>
      <c r="R237" s="507"/>
      <c r="S237" s="507"/>
      <c r="T237" s="507"/>
      <c r="U237" s="507"/>
      <c r="V237" s="507"/>
      <c r="AC237" s="1126"/>
    </row>
    <row r="238" spans="1:29" hidden="1" outlineLevel="1">
      <c r="A238" s="484" t="s">
        <v>62</v>
      </c>
      <c r="B238" s="507">
        <v>-563</v>
      </c>
      <c r="C238" s="507">
        <v>-392</v>
      </c>
      <c r="D238" s="507">
        <v>-408</v>
      </c>
      <c r="E238" s="507">
        <v>-432</v>
      </c>
      <c r="F238" s="507">
        <v>-737</v>
      </c>
      <c r="G238" s="507">
        <v>-990</v>
      </c>
      <c r="H238" s="507">
        <v>-1107</v>
      </c>
      <c r="I238" s="507">
        <v>-1280</v>
      </c>
      <c r="J238" s="507">
        <v>-1322</v>
      </c>
      <c r="K238" s="507">
        <v>-1137</v>
      </c>
      <c r="L238" s="507">
        <v>-1723</v>
      </c>
      <c r="M238" s="507">
        <v>-1622</v>
      </c>
      <c r="N238" s="507">
        <v>-1513</v>
      </c>
      <c r="O238" s="507">
        <v>-1619</v>
      </c>
      <c r="P238" s="507">
        <v>-1952</v>
      </c>
      <c r="Q238" s="507">
        <v>-1899</v>
      </c>
      <c r="R238" s="507">
        <v>-2435</v>
      </c>
      <c r="S238" s="508">
        <v>-3118</v>
      </c>
      <c r="T238" s="508">
        <v>-3106</v>
      </c>
      <c r="U238" s="508">
        <v>-1995</v>
      </c>
      <c r="V238" s="508">
        <v>-3551</v>
      </c>
      <c r="AC238" s="1126"/>
    </row>
    <row r="239" spans="1:29" hidden="1" outlineLevel="1">
      <c r="A239" s="486" t="s">
        <v>63</v>
      </c>
      <c r="B239" s="509">
        <v>-12</v>
      </c>
      <c r="C239" s="509">
        <v>-15</v>
      </c>
      <c r="D239" s="509">
        <v>-11</v>
      </c>
      <c r="E239" s="509">
        <v>-21</v>
      </c>
      <c r="F239" s="509">
        <v>-24</v>
      </c>
      <c r="G239" s="509">
        <v>-27</v>
      </c>
      <c r="H239" s="509">
        <v>-25</v>
      </c>
      <c r="I239" s="509">
        <v>-32</v>
      </c>
      <c r="J239" s="509">
        <v>-25</v>
      </c>
      <c r="K239" s="509">
        <v>-28</v>
      </c>
      <c r="L239" s="509">
        <v>-42</v>
      </c>
      <c r="M239" s="509">
        <v>-11</v>
      </c>
      <c r="N239" s="509">
        <v>-59</v>
      </c>
      <c r="O239" s="509">
        <v>-20</v>
      </c>
      <c r="P239" s="509"/>
      <c r="Q239" s="509"/>
      <c r="R239" s="513"/>
      <c r="S239" s="513"/>
      <c r="T239" s="513"/>
      <c r="U239" s="513"/>
      <c r="V239" s="513"/>
      <c r="AC239" s="1126"/>
    </row>
    <row r="240" spans="1:29" hidden="1" outlineLevel="1">
      <c r="A240" s="482" t="s">
        <v>64</v>
      </c>
      <c r="B240" s="508"/>
      <c r="C240" s="508"/>
      <c r="D240" s="508"/>
      <c r="E240" s="508"/>
      <c r="F240" s="508"/>
      <c r="G240" s="508"/>
      <c r="H240" s="508"/>
      <c r="I240" s="508"/>
      <c r="J240" s="508"/>
      <c r="K240" s="508"/>
      <c r="L240" s="508"/>
      <c r="M240" s="508"/>
      <c r="N240" s="508"/>
      <c r="O240" s="508"/>
      <c r="P240" s="508">
        <v>4430</v>
      </c>
      <c r="Q240" s="508">
        <v>4964</v>
      </c>
      <c r="R240" s="507">
        <v>6260</v>
      </c>
      <c r="S240" s="507">
        <v>7416</v>
      </c>
      <c r="T240" s="508">
        <v>10006</v>
      </c>
      <c r="U240" s="508">
        <v>6276</v>
      </c>
      <c r="V240" s="508">
        <v>9944</v>
      </c>
      <c r="AC240" s="1126"/>
    </row>
    <row r="241" spans="1:29" hidden="1" outlineLevel="1">
      <c r="A241" s="485" t="s">
        <v>65</v>
      </c>
      <c r="B241" s="508"/>
      <c r="C241" s="508"/>
      <c r="D241" s="508"/>
      <c r="E241" s="508"/>
      <c r="F241" s="508"/>
      <c r="G241" s="508"/>
      <c r="H241" s="508"/>
      <c r="I241" s="508"/>
      <c r="J241" s="508"/>
      <c r="K241" s="508"/>
      <c r="L241" s="508"/>
      <c r="M241" s="508"/>
      <c r="N241" s="508"/>
      <c r="O241" s="508"/>
      <c r="P241" s="508">
        <v>241</v>
      </c>
      <c r="Q241" s="508">
        <v>1617</v>
      </c>
      <c r="R241" s="507">
        <v>9113</v>
      </c>
      <c r="S241" s="508">
        <v>53</v>
      </c>
      <c r="T241" s="508">
        <v>184</v>
      </c>
      <c r="U241" s="508">
        <v>0</v>
      </c>
      <c r="V241" s="508">
        <v>0</v>
      </c>
      <c r="AC241" s="1126"/>
    </row>
    <row r="242" spans="1:29" hidden="1" outlineLevel="1">
      <c r="A242" s="482" t="s">
        <v>66</v>
      </c>
      <c r="B242" s="510">
        <v>684</v>
      </c>
      <c r="C242" s="510">
        <v>495</v>
      </c>
      <c r="D242" s="510">
        <v>598</v>
      </c>
      <c r="E242" s="510">
        <v>867</v>
      </c>
      <c r="F242" s="510">
        <v>1194</v>
      </c>
      <c r="G242" s="510">
        <v>1823</v>
      </c>
      <c r="H242" s="510">
        <v>1938</v>
      </c>
      <c r="I242" s="510">
        <v>2208</v>
      </c>
      <c r="J242" s="510">
        <v>2283</v>
      </c>
      <c r="K242" s="510">
        <v>2247</v>
      </c>
      <c r="L242" s="510">
        <v>2924.1007801921469</v>
      </c>
      <c r="M242" s="510">
        <v>3067</v>
      </c>
      <c r="N242" s="510">
        <v>2909</v>
      </c>
      <c r="O242" s="510">
        <v>3274</v>
      </c>
      <c r="P242" s="510">
        <v>4671</v>
      </c>
      <c r="Q242" s="510">
        <v>6581</v>
      </c>
      <c r="R242" s="514">
        <v>15373</v>
      </c>
      <c r="S242" s="514">
        <v>7469</v>
      </c>
      <c r="T242" s="514">
        <v>10190</v>
      </c>
      <c r="U242" s="514">
        <v>6276</v>
      </c>
      <c r="V242" s="514">
        <v>9944</v>
      </c>
      <c r="AC242" s="1126"/>
    </row>
    <row r="243" spans="1:29" hidden="1" outlineLevel="1">
      <c r="A243" s="505" t="s">
        <v>67</v>
      </c>
      <c r="B243" s="1031">
        <v>4.2978322337417531E-2</v>
      </c>
      <c r="C243" s="1031">
        <v>3.2934131736526949E-2</v>
      </c>
      <c r="D243" s="1031">
        <v>3.7358655588180169E-2</v>
      </c>
      <c r="E243" s="1031">
        <v>4.5858457632497622E-2</v>
      </c>
      <c r="F243" s="1031">
        <v>5.709094386535335E-2</v>
      </c>
      <c r="G243" s="1031">
        <v>7.4548131185082189E-2</v>
      </c>
      <c r="H243" s="1031">
        <v>7.7146610405636723E-2</v>
      </c>
      <c r="I243" s="1031">
        <v>7.3521576984549808E-2</v>
      </c>
      <c r="J243" s="1031">
        <v>6.7664493183165378E-2</v>
      </c>
      <c r="K243" s="1031">
        <v>6.2013578407021028E-2</v>
      </c>
      <c r="L243" s="1031">
        <v>6.2847395709849055E-2</v>
      </c>
      <c r="M243" s="1031">
        <v>5.9973796906470603E-2</v>
      </c>
      <c r="N243" s="1031">
        <v>6.1162272402338E-2</v>
      </c>
      <c r="O243" s="1031">
        <v>7.3376812568636679E-2</v>
      </c>
      <c r="P243" s="1031">
        <v>0.10814502685682534</v>
      </c>
      <c r="Q243" s="1031">
        <v>0.15592939225210284</v>
      </c>
      <c r="R243" s="1065">
        <v>0.1239309471016788</v>
      </c>
      <c r="S243" s="1065">
        <v>0.11789124773103939</v>
      </c>
      <c r="T243" s="1065">
        <v>0.13737411866211899</v>
      </c>
      <c r="U243" s="1065">
        <v>9.8428531100028235E-2</v>
      </c>
      <c r="V243" s="1065">
        <v>0.14231127012522363</v>
      </c>
      <c r="AC243" s="1126"/>
    </row>
    <row r="244" spans="1:29" hidden="1" outlineLevel="1">
      <c r="A244" s="505" t="s">
        <v>68</v>
      </c>
      <c r="B244" s="1031"/>
      <c r="C244" s="1031"/>
      <c r="D244" s="1031"/>
      <c r="E244" s="1031"/>
      <c r="F244" s="1031"/>
      <c r="G244" s="1031"/>
      <c r="H244" s="1031"/>
      <c r="I244" s="1031"/>
      <c r="J244" s="1031"/>
      <c r="K244" s="1031"/>
      <c r="L244" s="1031"/>
      <c r="M244" s="1031"/>
      <c r="N244" s="1031"/>
      <c r="O244" s="1031"/>
      <c r="P244" s="507">
        <v>4657</v>
      </c>
      <c r="Q244" s="508">
        <v>6560</v>
      </c>
      <c r="R244" s="507">
        <v>15349</v>
      </c>
      <c r="S244" s="508">
        <v>7439</v>
      </c>
      <c r="T244" s="508">
        <v>10157</v>
      </c>
      <c r="U244" s="508">
        <v>6244</v>
      </c>
      <c r="V244" s="508">
        <v>9921</v>
      </c>
      <c r="AC244" s="1126"/>
    </row>
    <row r="245" spans="1:29" hidden="1" outlineLevel="1">
      <c r="A245" s="505" t="s">
        <v>69</v>
      </c>
      <c r="B245" s="1031"/>
      <c r="C245" s="1031"/>
      <c r="D245" s="1031"/>
      <c r="E245" s="1031"/>
      <c r="F245" s="1031"/>
      <c r="G245" s="1031"/>
      <c r="H245" s="1031"/>
      <c r="I245" s="1031"/>
      <c r="J245" s="1031"/>
      <c r="K245" s="1031"/>
      <c r="L245" s="1031"/>
      <c r="M245" s="1031"/>
      <c r="N245" s="1031"/>
      <c r="O245" s="1031"/>
      <c r="P245" s="507">
        <v>14</v>
      </c>
      <c r="Q245" s="508">
        <v>21</v>
      </c>
      <c r="R245" s="507">
        <v>24</v>
      </c>
      <c r="S245" s="508">
        <v>30</v>
      </c>
      <c r="T245" s="508">
        <v>33</v>
      </c>
      <c r="U245" s="508">
        <v>32</v>
      </c>
      <c r="V245" s="508">
        <v>23</v>
      </c>
      <c r="AC245" s="1126"/>
    </row>
    <row r="246" spans="1:29" hidden="1" outlineLevel="1">
      <c r="A246" s="491"/>
      <c r="B246" s="492"/>
      <c r="C246" s="492"/>
      <c r="D246" s="492"/>
      <c r="E246" s="492"/>
      <c r="F246" s="1031"/>
      <c r="G246" s="1031"/>
      <c r="H246" s="1031"/>
      <c r="I246" s="1031"/>
      <c r="J246" s="1031"/>
      <c r="K246" s="1031"/>
      <c r="L246" s="1031"/>
      <c r="M246" s="1031"/>
      <c r="N246" s="1031"/>
      <c r="O246" s="1031"/>
      <c r="P246" s="1031"/>
      <c r="Q246" s="1031"/>
      <c r="R246" s="1065"/>
      <c r="S246" s="1065"/>
      <c r="T246" s="1065"/>
      <c r="U246" s="1065"/>
      <c r="V246" s="1065"/>
      <c r="AC246" s="1126"/>
    </row>
    <row r="247" spans="1:29" hidden="1" outlineLevel="1">
      <c r="A247" s="489" t="s">
        <v>70</v>
      </c>
      <c r="B247" s="509">
        <v>-194</v>
      </c>
      <c r="C247" s="509">
        <v>-190</v>
      </c>
      <c r="D247" s="509">
        <v>-100</v>
      </c>
      <c r="E247" s="509">
        <v>-100</v>
      </c>
      <c r="F247" s="509">
        <v>0</v>
      </c>
      <c r="G247" s="509">
        <v>0</v>
      </c>
      <c r="H247" s="509">
        <v>0</v>
      </c>
      <c r="I247" s="509">
        <v>0</v>
      </c>
      <c r="J247" s="509">
        <v>0</v>
      </c>
      <c r="K247" s="509">
        <v>83</v>
      </c>
      <c r="L247" s="509">
        <v>-26</v>
      </c>
      <c r="M247" s="509">
        <v>-260</v>
      </c>
      <c r="N247" s="509">
        <v>389</v>
      </c>
      <c r="O247" s="509">
        <v>77</v>
      </c>
      <c r="P247" s="509">
        <v>-58</v>
      </c>
      <c r="Q247" s="509">
        <v>0</v>
      </c>
      <c r="R247" s="509">
        <v>-83</v>
      </c>
      <c r="S247" s="509">
        <v>70</v>
      </c>
      <c r="T247" s="509">
        <v>-292</v>
      </c>
      <c r="U247" s="509">
        <v>-569</v>
      </c>
      <c r="V247" s="509">
        <v>-100</v>
      </c>
      <c r="AC247" s="1126"/>
    </row>
    <row r="248" spans="1:29" hidden="1" outlineLevel="1">
      <c r="A248" s="505" t="s">
        <v>37</v>
      </c>
      <c r="B248" s="508"/>
      <c r="C248" s="508"/>
      <c r="D248" s="508"/>
      <c r="E248" s="508"/>
      <c r="F248" s="508"/>
      <c r="G248" s="508"/>
      <c r="H248" s="508"/>
      <c r="I248" s="508"/>
      <c r="J248" s="508"/>
      <c r="K248" s="508"/>
      <c r="L248" s="508">
        <v>-33</v>
      </c>
      <c r="M248" s="508"/>
      <c r="N248" s="508"/>
      <c r="O248" s="508"/>
      <c r="P248" s="508"/>
      <c r="Q248" s="508"/>
      <c r="R248" s="508">
        <v>-83</v>
      </c>
      <c r="S248" s="508">
        <v>115</v>
      </c>
      <c r="T248" s="508">
        <v>-74</v>
      </c>
      <c r="U248" s="508">
        <v>-234</v>
      </c>
      <c r="V248" s="508">
        <v>0</v>
      </c>
      <c r="AC248" s="1126"/>
    </row>
    <row r="249" spans="1:29" hidden="1" outlineLevel="1">
      <c r="A249" s="505" t="s">
        <v>87</v>
      </c>
      <c r="B249" s="508"/>
      <c r="C249" s="508"/>
      <c r="D249" s="508"/>
      <c r="E249" s="508"/>
      <c r="F249" s="508"/>
      <c r="G249" s="508"/>
      <c r="H249" s="508"/>
      <c r="I249" s="508"/>
      <c r="J249" s="508"/>
      <c r="K249" s="508"/>
      <c r="L249" s="508"/>
      <c r="M249" s="508"/>
      <c r="N249" s="508">
        <v>-68</v>
      </c>
      <c r="O249" s="508">
        <v>-54</v>
      </c>
      <c r="P249" s="508">
        <v>-58</v>
      </c>
      <c r="Q249" s="508"/>
      <c r="R249" s="507"/>
      <c r="S249" s="508"/>
      <c r="T249" s="508">
        <v>-110</v>
      </c>
      <c r="U249" s="508">
        <v>-143</v>
      </c>
      <c r="V249" s="508">
        <v>-100</v>
      </c>
      <c r="AC249" s="1126"/>
    </row>
    <row r="250" spans="1:29" hidden="1" outlineLevel="1">
      <c r="A250" s="505" t="s">
        <v>38</v>
      </c>
      <c r="B250" s="508"/>
      <c r="C250" s="508"/>
      <c r="D250" s="508"/>
      <c r="E250" s="508"/>
      <c r="F250" s="508"/>
      <c r="G250" s="508"/>
      <c r="H250" s="508"/>
      <c r="I250" s="508"/>
      <c r="J250" s="508"/>
      <c r="K250" s="508">
        <v>83</v>
      </c>
      <c r="L250" s="508"/>
      <c r="M250" s="508">
        <v>-100</v>
      </c>
      <c r="N250" s="508">
        <v>-48</v>
      </c>
      <c r="O250" s="508"/>
      <c r="P250" s="508"/>
      <c r="Q250" s="508"/>
      <c r="R250" s="507"/>
      <c r="S250" s="508">
        <v>-45</v>
      </c>
      <c r="T250" s="508">
        <v>-102</v>
      </c>
      <c r="U250" s="508">
        <v>-187</v>
      </c>
      <c r="V250" s="508">
        <v>0</v>
      </c>
      <c r="AC250" s="1126"/>
    </row>
    <row r="251" spans="1:29" hidden="1" outlineLevel="1">
      <c r="A251" s="505" t="s">
        <v>88</v>
      </c>
      <c r="B251" s="508"/>
      <c r="C251" s="508"/>
      <c r="D251" s="508"/>
      <c r="E251" s="508"/>
      <c r="F251" s="508"/>
      <c r="G251" s="508"/>
      <c r="H251" s="508"/>
      <c r="I251" s="508"/>
      <c r="J251" s="508"/>
      <c r="K251" s="508"/>
      <c r="L251" s="508">
        <v>-127</v>
      </c>
      <c r="M251" s="508">
        <v>-160</v>
      </c>
      <c r="N251" s="508">
        <v>221</v>
      </c>
      <c r="O251" s="508">
        <v>131</v>
      </c>
      <c r="P251" s="508"/>
      <c r="Q251" s="508"/>
      <c r="R251" s="507"/>
      <c r="S251" s="507"/>
      <c r="T251" s="507"/>
      <c r="U251" s="507"/>
      <c r="V251" s="507"/>
      <c r="AC251" s="1126"/>
    </row>
    <row r="252" spans="1:29" hidden="1" outlineLevel="1">
      <c r="A252" s="490" t="s">
        <v>71</v>
      </c>
      <c r="B252" s="509">
        <v>-194</v>
      </c>
      <c r="C252" s="509">
        <v>-190</v>
      </c>
      <c r="D252" s="509">
        <v>-100</v>
      </c>
      <c r="E252" s="509">
        <v>-100</v>
      </c>
      <c r="F252" s="509"/>
      <c r="G252" s="509"/>
      <c r="H252" s="509"/>
      <c r="I252" s="509"/>
      <c r="J252" s="509"/>
      <c r="K252" s="509"/>
      <c r="L252" s="509">
        <v>134</v>
      </c>
      <c r="M252" s="509"/>
      <c r="N252" s="509">
        <v>284</v>
      </c>
      <c r="O252" s="509"/>
      <c r="P252" s="509"/>
      <c r="Q252" s="509"/>
      <c r="R252" s="513"/>
      <c r="S252" s="513"/>
      <c r="T252" s="509">
        <v>-6</v>
      </c>
      <c r="U252" s="509">
        <v>-5</v>
      </c>
      <c r="V252" s="509">
        <v>0</v>
      </c>
      <c r="AC252" s="1126"/>
    </row>
    <row r="253" spans="1:29" hidden="1" outlineLevel="1">
      <c r="A253" s="505" t="s">
        <v>72</v>
      </c>
      <c r="B253" s="508">
        <v>1636</v>
      </c>
      <c r="C253" s="508">
        <v>1245</v>
      </c>
      <c r="D253" s="508">
        <v>1272</v>
      </c>
      <c r="E253" s="508">
        <v>1325</v>
      </c>
      <c r="F253" s="508">
        <v>1890</v>
      </c>
      <c r="G253" s="508">
        <v>2665</v>
      </c>
      <c r="H253" s="508">
        <v>2931</v>
      </c>
      <c r="I253" s="508">
        <v>3813</v>
      </c>
      <c r="J253" s="508">
        <v>4345</v>
      </c>
      <c r="K253" s="508">
        <v>4387</v>
      </c>
      <c r="L253" s="508">
        <v>6418</v>
      </c>
      <c r="M253" s="508">
        <v>6390</v>
      </c>
      <c r="N253" s="508">
        <v>4872</v>
      </c>
      <c r="O253" s="508">
        <v>5233</v>
      </c>
      <c r="P253" s="508">
        <v>6709</v>
      </c>
      <c r="Q253" s="508">
        <v>6938</v>
      </c>
      <c r="R253" s="508">
        <v>9286</v>
      </c>
      <c r="S253" s="508">
        <v>11996</v>
      </c>
      <c r="T253" s="508">
        <v>14098</v>
      </c>
      <c r="U253" s="508">
        <v>9659</v>
      </c>
      <c r="V253" s="508">
        <v>14015</v>
      </c>
      <c r="AC253" s="1126"/>
    </row>
    <row r="254" spans="1:29" hidden="1" outlineLevel="1">
      <c r="A254" s="491"/>
      <c r="B254" s="510"/>
      <c r="C254" s="510"/>
      <c r="D254" s="510"/>
      <c r="E254" s="510"/>
      <c r="F254" s="510"/>
      <c r="G254" s="510"/>
      <c r="H254" s="510"/>
      <c r="I254" s="510"/>
      <c r="J254" s="510"/>
      <c r="K254" s="510"/>
      <c r="L254" s="510"/>
      <c r="M254" s="510"/>
      <c r="N254" s="510"/>
      <c r="O254" s="510"/>
      <c r="P254" s="510"/>
      <c r="Q254" s="510"/>
      <c r="R254" s="514"/>
      <c r="S254" s="514"/>
      <c r="T254" s="514"/>
      <c r="U254" s="514"/>
      <c r="V254" s="514"/>
      <c r="AC254" s="1126"/>
    </row>
    <row r="255" spans="1:29" hidden="1" outlineLevel="1">
      <c r="A255" s="490" t="s">
        <v>73</v>
      </c>
      <c r="B255" s="509"/>
      <c r="C255" s="509"/>
      <c r="D255" s="509"/>
      <c r="E255" s="509"/>
      <c r="F255" s="509"/>
      <c r="G255" s="509"/>
      <c r="H255" s="509"/>
      <c r="I255" s="509"/>
      <c r="J255" s="509"/>
      <c r="K255" s="509"/>
      <c r="L255" s="509"/>
      <c r="M255" s="509"/>
      <c r="N255" s="509"/>
      <c r="O255" s="509"/>
      <c r="P255" s="509"/>
      <c r="Q255" s="509"/>
      <c r="R255" s="513"/>
      <c r="S255" s="513"/>
      <c r="T255" s="513"/>
      <c r="U255" s="513"/>
      <c r="V255" s="513"/>
      <c r="AC255" s="1126"/>
    </row>
    <row r="256" spans="1:29" hidden="1" outlineLevel="1">
      <c r="A256" s="505" t="s">
        <v>37</v>
      </c>
      <c r="B256" s="1065">
        <v>0.15869853917662682</v>
      </c>
      <c r="C256" s="1065">
        <v>0.1400624915093058</v>
      </c>
      <c r="D256" s="1065">
        <v>0.13253174817616861</v>
      </c>
      <c r="E256" s="1065">
        <v>0.11900865092354454</v>
      </c>
      <c r="F256" s="1065">
        <v>0.14490848417433511</v>
      </c>
      <c r="G256" s="1065">
        <v>0.1520980585130178</v>
      </c>
      <c r="H256" s="1065">
        <v>0.16320447976878613</v>
      </c>
      <c r="I256" s="1065">
        <v>0.17787281778027064</v>
      </c>
      <c r="J256" s="1065">
        <v>0.16861152141802069</v>
      </c>
      <c r="K256" s="1065">
        <v>0.16308135131040752</v>
      </c>
      <c r="L256" s="1065">
        <v>0.18817934782608695</v>
      </c>
      <c r="M256" s="1065">
        <v>0.189770639483198</v>
      </c>
      <c r="N256" s="1065">
        <v>0.18789470393297067</v>
      </c>
      <c r="O256" s="1065">
        <v>0.18460579619819259</v>
      </c>
      <c r="P256" s="1065">
        <v>0.18676561533704392</v>
      </c>
      <c r="Q256" s="1065">
        <v>0.19504643962848298</v>
      </c>
      <c r="R256" s="1065">
        <v>0.21209981167608286</v>
      </c>
      <c r="S256" s="1065">
        <v>0.20796238244514106</v>
      </c>
      <c r="T256" s="1065">
        <v>0.20695759687526344</v>
      </c>
      <c r="U256" s="1065">
        <v>0.18404870249661789</v>
      </c>
      <c r="V256" s="1065">
        <v>0.23487081671579677</v>
      </c>
      <c r="AC256" s="1126"/>
    </row>
    <row r="257" spans="1:29" hidden="1" outlineLevel="1">
      <c r="A257" s="505" t="s">
        <v>87</v>
      </c>
      <c r="B257" s="1065">
        <v>-4.1194644696189496E-4</v>
      </c>
      <c r="C257" s="1065">
        <v>-1.1785634867689571E-2</v>
      </c>
      <c r="D257" s="1065">
        <v>3.7141513869299481E-2</v>
      </c>
      <c r="E257" s="1065">
        <v>1.9402701160357617E-2</v>
      </c>
      <c r="F257" s="1065">
        <v>1.0599415204678362E-2</v>
      </c>
      <c r="G257" s="1065">
        <v>6.3609945108169197E-2</v>
      </c>
      <c r="H257" s="1065">
        <v>6.6880594494173287E-2</v>
      </c>
      <c r="I257" s="1065">
        <v>5.9972105997210597E-2</v>
      </c>
      <c r="J257" s="1065">
        <v>7.7365232251048618E-2</v>
      </c>
      <c r="K257" s="1065">
        <v>6.9344978165938861E-2</v>
      </c>
      <c r="L257" s="1065">
        <v>9.1769024424678811E-2</v>
      </c>
      <c r="M257" s="1065">
        <v>0.1014752516200193</v>
      </c>
      <c r="N257" s="1065">
        <v>9.8188500918876348E-2</v>
      </c>
      <c r="O257" s="1065">
        <v>9.2348619204459081E-2</v>
      </c>
      <c r="P257" s="1065">
        <v>0.11220585421848096</v>
      </c>
      <c r="Q257" s="1065">
        <v>0.13679556552725353</v>
      </c>
      <c r="R257" s="1065">
        <v>0.15914137675795706</v>
      </c>
      <c r="S257" s="1065">
        <v>0.17438345266507557</v>
      </c>
      <c r="T257" s="1065">
        <v>0.18041692987997474</v>
      </c>
      <c r="U257" s="1065">
        <v>0.13944961210390211</v>
      </c>
      <c r="V257" s="1065">
        <v>0.18325559061599669</v>
      </c>
      <c r="AC257" s="1126"/>
    </row>
    <row r="258" spans="1:29" hidden="1" outlineLevel="1">
      <c r="A258" s="505" t="s">
        <v>38</v>
      </c>
      <c r="B258" s="1065">
        <v>0.12294617563739377</v>
      </c>
      <c r="C258" s="1065">
        <v>9.0163934426229511E-2</v>
      </c>
      <c r="D258" s="1065">
        <v>3.6773155596414614E-2</v>
      </c>
      <c r="E258" s="1065">
        <v>4.4749754661432779E-2</v>
      </c>
      <c r="F258" s="1065">
        <v>8.463893390959841E-2</v>
      </c>
      <c r="G258" s="1065">
        <v>9.5157419172666943E-2</v>
      </c>
      <c r="H258" s="1065">
        <v>0.10285433070866142</v>
      </c>
      <c r="I258" s="1065">
        <v>0.10111635895234006</v>
      </c>
      <c r="J258" s="1065">
        <v>0.10398647976936078</v>
      </c>
      <c r="K258" s="1065">
        <v>9.1735137747704198E-2</v>
      </c>
      <c r="L258" s="1065">
        <v>0.10808451196088703</v>
      </c>
      <c r="M258" s="1065">
        <v>0.10085766122381659</v>
      </c>
      <c r="N258" s="1065">
        <v>9.5636268617716222E-2</v>
      </c>
      <c r="O258" s="1065">
        <v>9.9847995439863196E-2</v>
      </c>
      <c r="P258" s="1065">
        <v>0.18688069758224335</v>
      </c>
      <c r="Q258" s="1065">
        <v>0.19788918205804748</v>
      </c>
      <c r="R258" s="1065">
        <v>0.20900621118012422</v>
      </c>
      <c r="S258" s="1065">
        <v>0.23053412894775141</v>
      </c>
      <c r="T258" s="1065">
        <v>0.1919463087248322</v>
      </c>
      <c r="U258" s="1065">
        <v>8.1602373887240356E-2</v>
      </c>
      <c r="V258" s="1065">
        <v>0.1949938195302843</v>
      </c>
      <c r="AC258" s="1126"/>
    </row>
    <row r="259" spans="1:29" hidden="1" outlineLevel="1">
      <c r="A259" s="505" t="s">
        <v>88</v>
      </c>
      <c r="B259" s="1065"/>
      <c r="C259" s="1065"/>
      <c r="D259" s="1065"/>
      <c r="E259" s="1065"/>
      <c r="F259" s="1065"/>
      <c r="G259" s="1065"/>
      <c r="H259" s="1065"/>
      <c r="I259" s="1065"/>
      <c r="J259" s="1065">
        <v>0.14114713216957606</v>
      </c>
      <c r="K259" s="1065">
        <v>0.13586225450632231</v>
      </c>
      <c r="L259" s="1065">
        <v>0.14202794697241133</v>
      </c>
      <c r="M259" s="1065">
        <v>9.1473269118882927E-2</v>
      </c>
      <c r="N259" s="1065">
        <v>3.6246005144594279E-2</v>
      </c>
      <c r="O259" s="1065">
        <v>6.7793355098905314E-2</v>
      </c>
      <c r="P259" s="1065">
        <v>0.16650644106902518</v>
      </c>
      <c r="Q259" s="1065">
        <v>0.26234132581100139</v>
      </c>
      <c r="R259" s="1065"/>
      <c r="S259" s="1065"/>
      <c r="T259" s="515"/>
      <c r="U259" s="515"/>
      <c r="V259" s="515"/>
      <c r="AC259" s="1126"/>
    </row>
    <row r="260" spans="1:29" hidden="1" outlineLevel="1">
      <c r="A260" s="490"/>
      <c r="B260" s="490"/>
      <c r="C260" s="490"/>
      <c r="D260" s="490"/>
      <c r="E260" s="490"/>
      <c r="F260" s="490"/>
      <c r="G260" s="490"/>
      <c r="H260" s="490"/>
      <c r="I260" s="490"/>
      <c r="J260" s="490"/>
      <c r="K260" s="490"/>
      <c r="L260" s="490"/>
      <c r="M260" s="490"/>
      <c r="N260" s="490"/>
      <c r="O260" s="490"/>
      <c r="P260" s="490"/>
      <c r="Q260" s="490"/>
      <c r="R260" s="516"/>
      <c r="S260" s="516"/>
      <c r="T260" s="517"/>
      <c r="U260" s="517"/>
      <c r="V260" s="517"/>
      <c r="AC260" s="1126"/>
    </row>
    <row r="261" spans="1:29" hidden="1" outlineLevel="1">
      <c r="A261" s="505" t="s">
        <v>73</v>
      </c>
      <c r="B261" s="1031">
        <v>0.10279610430411562</v>
      </c>
      <c r="C261" s="1031">
        <v>8.2834331337325345E-2</v>
      </c>
      <c r="D261" s="1031">
        <v>7.9465233960142434E-2</v>
      </c>
      <c r="E261" s="1031">
        <v>7.0083571353009633E-2</v>
      </c>
      <c r="F261" s="1031">
        <v>9.0370087023046761E-2</v>
      </c>
      <c r="G261" s="1031">
        <v>0.1089801259507647</v>
      </c>
      <c r="H261" s="1031">
        <v>0.11667529158871064</v>
      </c>
      <c r="I261" s="1031">
        <v>0.12696457112413426</v>
      </c>
      <c r="J261" s="1031">
        <v>0.12877889745109661</v>
      </c>
      <c r="K261" s="1031">
        <v>0.12107412927085058</v>
      </c>
      <c r="L261" s="1031">
        <v>0.13794141036387475</v>
      </c>
      <c r="M261" s="1031">
        <v>0.12495355794990125</v>
      </c>
      <c r="N261" s="1031">
        <v>0.10243471679071528</v>
      </c>
      <c r="O261" s="1031">
        <v>0.11728187543423205</v>
      </c>
      <c r="P261" s="1031">
        <v>0.15532969068345989</v>
      </c>
      <c r="Q261" s="1031">
        <v>0.16438810567468309</v>
      </c>
      <c r="R261" s="1065">
        <v>0.18383750395945517</v>
      </c>
      <c r="S261" s="1065">
        <v>0.18934575013811064</v>
      </c>
      <c r="T261" s="1035">
        <v>0.19005891314019172</v>
      </c>
      <c r="U261" s="1035">
        <v>0.15148521062701922</v>
      </c>
      <c r="V261" s="1035">
        <v>0.20057245080500893</v>
      </c>
      <c r="AC261" s="1126"/>
    </row>
    <row r="262" spans="1:29" hidden="1" outlineLevel="1">
      <c r="A262" s="505"/>
      <c r="B262" s="483"/>
      <c r="C262" s="483"/>
      <c r="D262" s="483"/>
      <c r="E262" s="483"/>
      <c r="F262" s="505"/>
      <c r="G262" s="483"/>
      <c r="H262" s="483"/>
      <c r="I262" s="483"/>
      <c r="J262" s="505"/>
      <c r="K262" s="483"/>
      <c r="L262" s="483"/>
      <c r="M262" s="505"/>
      <c r="N262" s="483"/>
      <c r="O262" s="483"/>
      <c r="P262" s="483"/>
      <c r="Q262" s="493"/>
      <c r="R262" s="506"/>
      <c r="S262" s="506"/>
      <c r="T262" s="506"/>
      <c r="U262" s="506"/>
      <c r="V262" s="506"/>
      <c r="AC262" s="1126"/>
    </row>
    <row r="263" spans="1:29" hidden="1" outlineLevel="1">
      <c r="A263" s="489" t="s">
        <v>74</v>
      </c>
      <c r="B263" s="509">
        <v>442</v>
      </c>
      <c r="C263" s="509">
        <v>482</v>
      </c>
      <c r="D263" s="509">
        <v>527</v>
      </c>
      <c r="E263" s="509">
        <v>653</v>
      </c>
      <c r="F263" s="509">
        <v>887</v>
      </c>
      <c r="G263" s="509">
        <v>712</v>
      </c>
      <c r="H263" s="509">
        <v>771</v>
      </c>
      <c r="I263" s="509">
        <v>1441</v>
      </c>
      <c r="J263" s="509">
        <v>1863</v>
      </c>
      <c r="K263" s="509">
        <v>2616</v>
      </c>
      <c r="L263" s="509">
        <v>3982</v>
      </c>
      <c r="M263" s="509">
        <v>4556</v>
      </c>
      <c r="N263" s="509">
        <v>3956</v>
      </c>
      <c r="O263" s="509">
        <v>3313</v>
      </c>
      <c r="P263" s="509">
        <v>3121</v>
      </c>
      <c r="Q263" s="509">
        <v>1417</v>
      </c>
      <c r="R263" s="513">
        <v>1637</v>
      </c>
      <c r="S263" s="513">
        <v>1800</v>
      </c>
      <c r="T263" s="513">
        <v>2080</v>
      </c>
      <c r="U263" s="513">
        <v>2470</v>
      </c>
      <c r="V263" s="513">
        <v>2498</v>
      </c>
      <c r="AC263" s="1126"/>
    </row>
    <row r="264" spans="1:29" hidden="1" outlineLevel="1">
      <c r="A264" s="505" t="s">
        <v>75</v>
      </c>
      <c r="B264" s="508">
        <v>364</v>
      </c>
      <c r="C264" s="508">
        <v>416</v>
      </c>
      <c r="D264" s="508">
        <v>461</v>
      </c>
      <c r="E264" s="508">
        <v>571</v>
      </c>
      <c r="F264" s="508">
        <v>611</v>
      </c>
      <c r="G264" s="508">
        <v>597</v>
      </c>
      <c r="H264" s="508">
        <v>615</v>
      </c>
      <c r="I264" s="508">
        <v>1162</v>
      </c>
      <c r="J264" s="508">
        <v>1448</v>
      </c>
      <c r="K264" s="508">
        <v>2121</v>
      </c>
      <c r="L264" s="508">
        <v>3321</v>
      </c>
      <c r="M264" s="508">
        <v>3831</v>
      </c>
      <c r="N264" s="508">
        <v>3276</v>
      </c>
      <c r="O264" s="508">
        <v>2765</v>
      </c>
      <c r="P264" s="508">
        <v>2865</v>
      </c>
      <c r="Q264" s="508">
        <v>1119</v>
      </c>
      <c r="R264" s="507">
        <v>1257</v>
      </c>
      <c r="S264" s="507">
        <v>1319</v>
      </c>
      <c r="T264" s="507">
        <v>1476</v>
      </c>
      <c r="U264" s="507">
        <v>1746</v>
      </c>
      <c r="V264" s="507">
        <v>1675</v>
      </c>
      <c r="AC264" s="1126"/>
    </row>
    <row r="265" spans="1:29" hidden="1" outlineLevel="1">
      <c r="A265" s="505" t="s">
        <v>76</v>
      </c>
      <c r="B265" s="508"/>
      <c r="C265" s="508"/>
      <c r="D265" s="508"/>
      <c r="E265" s="508"/>
      <c r="F265" s="508"/>
      <c r="G265" s="508"/>
      <c r="H265" s="508"/>
      <c r="I265" s="508"/>
      <c r="J265" s="508"/>
      <c r="K265" s="508">
        <v>1273</v>
      </c>
      <c r="L265" s="508">
        <v>2415</v>
      </c>
      <c r="M265" s="508">
        <v>2874</v>
      </c>
      <c r="N265" s="508">
        <v>2333</v>
      </c>
      <c r="O265" s="508">
        <v>1960</v>
      </c>
      <c r="P265" s="508">
        <v>1921</v>
      </c>
      <c r="Q265" s="508">
        <v>553</v>
      </c>
      <c r="R265" s="507">
        <v>634</v>
      </c>
      <c r="S265" s="507">
        <v>588</v>
      </c>
      <c r="T265" s="508">
        <v>585</v>
      </c>
      <c r="U265" s="508">
        <v>720</v>
      </c>
      <c r="V265" s="508">
        <v>680</v>
      </c>
      <c r="AC265" s="1126"/>
    </row>
    <row r="266" spans="1:29" hidden="1" outlineLevel="1">
      <c r="A266" s="490" t="s">
        <v>77</v>
      </c>
      <c r="B266" s="509">
        <v>364</v>
      </c>
      <c r="C266" s="509">
        <v>416</v>
      </c>
      <c r="D266" s="509">
        <v>461</v>
      </c>
      <c r="E266" s="509">
        <v>571</v>
      </c>
      <c r="F266" s="509">
        <v>611</v>
      </c>
      <c r="G266" s="509">
        <v>597</v>
      </c>
      <c r="H266" s="509">
        <v>615</v>
      </c>
      <c r="I266" s="509">
        <v>1162</v>
      </c>
      <c r="J266" s="509">
        <v>1448</v>
      </c>
      <c r="K266" s="509">
        <v>848</v>
      </c>
      <c r="L266" s="509">
        <v>906</v>
      </c>
      <c r="M266" s="509">
        <v>957</v>
      </c>
      <c r="N266" s="509">
        <v>943</v>
      </c>
      <c r="O266" s="509">
        <v>805</v>
      </c>
      <c r="P266" s="509">
        <v>944</v>
      </c>
      <c r="Q266" s="490">
        <v>566</v>
      </c>
      <c r="R266" s="516">
        <v>623</v>
      </c>
      <c r="S266" s="509">
        <v>731</v>
      </c>
      <c r="T266" s="509">
        <v>891</v>
      </c>
      <c r="U266" s="509">
        <v>1026</v>
      </c>
      <c r="V266" s="509">
        <v>995</v>
      </c>
      <c r="AC266" s="1126"/>
    </row>
    <row r="267" spans="1:29" hidden="1" outlineLevel="1">
      <c r="A267" s="505" t="s">
        <v>75</v>
      </c>
      <c r="B267" s="508">
        <v>78</v>
      </c>
      <c r="C267" s="508">
        <v>66</v>
      </c>
      <c r="D267" s="508">
        <v>66</v>
      </c>
      <c r="E267" s="508">
        <v>82</v>
      </c>
      <c r="F267" s="508">
        <v>276</v>
      </c>
      <c r="G267" s="508">
        <v>115</v>
      </c>
      <c r="H267" s="508">
        <v>156</v>
      </c>
      <c r="I267" s="508">
        <v>279</v>
      </c>
      <c r="J267" s="508">
        <v>415</v>
      </c>
      <c r="K267" s="508">
        <v>495</v>
      </c>
      <c r="L267" s="508">
        <v>661</v>
      </c>
      <c r="M267" s="508">
        <v>725</v>
      </c>
      <c r="N267" s="508">
        <v>680</v>
      </c>
      <c r="O267" s="508">
        <v>548</v>
      </c>
      <c r="P267" s="508">
        <v>256</v>
      </c>
      <c r="Q267" s="505">
        <v>298</v>
      </c>
      <c r="R267" s="506">
        <v>380</v>
      </c>
      <c r="S267" s="506">
        <v>481</v>
      </c>
      <c r="T267" s="506">
        <v>604</v>
      </c>
      <c r="U267" s="506">
        <v>724</v>
      </c>
      <c r="V267" s="506">
        <v>823</v>
      </c>
      <c r="AC267" s="1126"/>
    </row>
    <row r="268" spans="1:29" hidden="1" outlineLevel="1">
      <c r="A268" s="505" t="s">
        <v>78</v>
      </c>
      <c r="B268" s="508">
        <v>78</v>
      </c>
      <c r="C268" s="508">
        <v>66</v>
      </c>
      <c r="D268" s="508">
        <v>66</v>
      </c>
      <c r="E268" s="508">
        <v>82</v>
      </c>
      <c r="F268" s="508">
        <v>276</v>
      </c>
      <c r="G268" s="508">
        <v>115</v>
      </c>
      <c r="H268" s="508">
        <v>156</v>
      </c>
      <c r="I268" s="508">
        <v>279</v>
      </c>
      <c r="J268" s="508">
        <v>415</v>
      </c>
      <c r="K268" s="508">
        <v>486</v>
      </c>
      <c r="L268" s="508">
        <v>651</v>
      </c>
      <c r="M268" s="508">
        <v>713</v>
      </c>
      <c r="N268" s="508">
        <v>650</v>
      </c>
      <c r="O268" s="508">
        <v>463</v>
      </c>
      <c r="P268" s="508">
        <v>37</v>
      </c>
      <c r="Q268" s="505">
        <v>0</v>
      </c>
      <c r="R268" s="506">
        <v>0</v>
      </c>
      <c r="S268" s="506">
        <v>0</v>
      </c>
      <c r="T268" s="508">
        <v>0</v>
      </c>
      <c r="U268" s="508">
        <v>0</v>
      </c>
      <c r="V268" s="508">
        <v>0</v>
      </c>
      <c r="AC268" s="1126"/>
    </row>
    <row r="269" spans="1:29" hidden="1" outlineLevel="1">
      <c r="A269" s="490" t="s">
        <v>79</v>
      </c>
      <c r="B269" s="509"/>
      <c r="C269" s="509"/>
      <c r="D269" s="509"/>
      <c r="E269" s="509"/>
      <c r="F269" s="509"/>
      <c r="G269" s="509"/>
      <c r="H269" s="509"/>
      <c r="I269" s="509"/>
      <c r="J269" s="509"/>
      <c r="K269" s="509">
        <v>9</v>
      </c>
      <c r="L269" s="509">
        <v>10</v>
      </c>
      <c r="M269" s="509">
        <v>12</v>
      </c>
      <c r="N269" s="509">
        <v>30</v>
      </c>
      <c r="O269" s="509">
        <v>85</v>
      </c>
      <c r="P269" s="509">
        <v>219</v>
      </c>
      <c r="Q269" s="490">
        <v>298</v>
      </c>
      <c r="R269" s="516">
        <v>380</v>
      </c>
      <c r="S269" s="509">
        <v>481</v>
      </c>
      <c r="T269" s="509">
        <v>604</v>
      </c>
      <c r="U269" s="509">
        <v>724</v>
      </c>
      <c r="V269" s="509">
        <v>823</v>
      </c>
      <c r="AC269" s="1126"/>
    </row>
    <row r="270" spans="1:29" hidden="1" outlineLevel="1">
      <c r="A270" s="505" t="s">
        <v>80</v>
      </c>
      <c r="B270" s="1031">
        <v>9.5507382972038951E-2</v>
      </c>
      <c r="C270" s="1031">
        <v>7.458416500332668E-2</v>
      </c>
      <c r="D270" s="1031">
        <v>7.734116324108202E-2</v>
      </c>
      <c r="E270" s="1031">
        <v>6.9131492647836662E-2</v>
      </c>
      <c r="F270" s="1031">
        <v>0.10356698862006311</v>
      </c>
      <c r="G270" s="1031">
        <v>0.11368283307434367</v>
      </c>
      <c r="H270" s="1031">
        <v>0.12288523546037181</v>
      </c>
      <c r="I270" s="1031">
        <v>0.13625466169419287</v>
      </c>
      <c r="J270" s="1031">
        <v>0.14107883817427386</v>
      </c>
      <c r="K270" s="1031">
        <v>0.13702599768173537</v>
      </c>
      <c r="L270" s="1031">
        <v>0.15158939970339802</v>
      </c>
      <c r="M270" s="1031">
        <v>0.13404642249555135</v>
      </c>
      <c r="N270" s="1031">
        <v>0.12491064295025441</v>
      </c>
      <c r="O270" s="1031">
        <v>0.13128936103453687</v>
      </c>
      <c r="P270" s="1031"/>
      <c r="Q270" s="1031">
        <v>0.17144888046439996</v>
      </c>
      <c r="R270" s="1065">
        <v>0.18971729490022174</v>
      </c>
      <c r="S270" s="1065">
        <v>0.19804277484018626</v>
      </c>
      <c r="T270" s="1035">
        <v>0.19426506868705934</v>
      </c>
      <c r="U270" s="1035">
        <v>0.15391612559204543</v>
      </c>
      <c r="V270" s="1035">
        <v>0.21091949910554561</v>
      </c>
      <c r="AC270" s="1126"/>
    </row>
    <row r="271" spans="1:29" hidden="1" outlineLevel="1">
      <c r="A271" s="505" t="s">
        <v>81</v>
      </c>
      <c r="B271" s="1031">
        <v>0.11837888784165881</v>
      </c>
      <c r="C271" s="1031">
        <v>0.10226214238190286</v>
      </c>
      <c r="D271" s="1031">
        <v>0.10614106328481289</v>
      </c>
      <c r="E271" s="1031">
        <v>9.9333544906378926E-2</v>
      </c>
      <c r="F271" s="1031">
        <v>0.13278186860476235</v>
      </c>
      <c r="G271" s="1031">
        <v>0.13809601701153185</v>
      </c>
      <c r="H271" s="1031">
        <v>0.14736674495442059</v>
      </c>
      <c r="I271" s="1031">
        <v>0.17494672349493873</v>
      </c>
      <c r="J271" s="1031">
        <v>0.18399525785417903</v>
      </c>
      <c r="K271" s="1031">
        <v>0.19556217916873656</v>
      </c>
      <c r="L271" s="1031">
        <v>0.22296730930427494</v>
      </c>
      <c r="M271" s="1031">
        <v>0.20895989362326209</v>
      </c>
      <c r="N271" s="1031">
        <v>0.19378915941297675</v>
      </c>
      <c r="O271" s="1031">
        <v>0.19325847733028531</v>
      </c>
      <c r="P271" s="1031"/>
      <c r="Q271" s="1031">
        <v>0.19796232673853809</v>
      </c>
      <c r="R271" s="1065">
        <v>0.21460247070003169</v>
      </c>
      <c r="S271" s="1065">
        <v>0.21886196827401153</v>
      </c>
      <c r="T271" s="1035">
        <v>0.21416341992801002</v>
      </c>
      <c r="U271" s="1035">
        <v>0.18129920642388883</v>
      </c>
      <c r="V271" s="1035">
        <v>0.23489087656529517</v>
      </c>
      <c r="AC271" s="1126"/>
    </row>
    <row r="272" spans="1:29" hidden="1" outlineLevel="1">
      <c r="A272" s="505" t="s">
        <v>82</v>
      </c>
      <c r="B272" s="1031">
        <v>0.13056864593151116</v>
      </c>
      <c r="C272" s="1031">
        <v>0.11490352628077179</v>
      </c>
      <c r="D272" s="1031">
        <v>0.1123883301055788</v>
      </c>
      <c r="E272" s="1031">
        <v>0.10462287104622871</v>
      </c>
      <c r="F272" s="1031">
        <v>0.13278186860476235</v>
      </c>
      <c r="G272" s="1031">
        <v>0.13809601701153185</v>
      </c>
      <c r="H272" s="1031">
        <v>0.14736674495442059</v>
      </c>
      <c r="I272" s="1031">
        <v>0.17494672349493873</v>
      </c>
      <c r="J272" s="1031">
        <v>0.18399525785417903</v>
      </c>
      <c r="K272" s="1031">
        <v>0.19327151294364409</v>
      </c>
      <c r="L272" s="1031">
        <v>0.22352612461581448</v>
      </c>
      <c r="M272" s="1031">
        <v>0.21404407594986213</v>
      </c>
      <c r="N272" s="1031">
        <v>0.18561036121273286</v>
      </c>
      <c r="O272" s="1031">
        <v>0.19153275510432774</v>
      </c>
      <c r="P272" s="1031"/>
      <c r="Q272" s="1031">
        <v>0.19796232673853809</v>
      </c>
      <c r="R272" s="1065">
        <v>0.21624564459930315</v>
      </c>
      <c r="S272" s="1065">
        <v>0.21775708310314892</v>
      </c>
      <c r="T272" s="1035">
        <v>0.21809995011930922</v>
      </c>
      <c r="U272" s="1035">
        <v>0.1902230168438882</v>
      </c>
      <c r="V272" s="1035">
        <v>0.23632200357781752</v>
      </c>
      <c r="AC272" s="1126"/>
    </row>
    <row r="273" spans="1:29" hidden="1" outlineLevel="1">
      <c r="A273" s="505"/>
      <c r="B273" s="1031"/>
      <c r="C273" s="1031"/>
      <c r="D273" s="1031"/>
      <c r="E273" s="1031"/>
      <c r="F273" s="1031"/>
      <c r="G273" s="1031"/>
      <c r="H273" s="1031"/>
      <c r="I273" s="1031"/>
      <c r="J273" s="1031"/>
      <c r="K273" s="1031"/>
      <c r="L273" s="1031"/>
      <c r="M273" s="1031"/>
      <c r="N273" s="1031"/>
      <c r="O273" s="1031"/>
      <c r="P273" s="1031"/>
      <c r="Q273" s="1065"/>
      <c r="R273" s="1065"/>
      <c r="S273" s="1065"/>
      <c r="T273" s="1065"/>
      <c r="U273" s="1065"/>
      <c r="V273" s="1065"/>
      <c r="AC273" s="1126"/>
    </row>
    <row r="274" spans="1:29" hidden="1" outlineLevel="1">
      <c r="A274" s="489" t="s">
        <v>83</v>
      </c>
      <c r="B274" s="490"/>
      <c r="C274" s="490"/>
      <c r="D274" s="516"/>
      <c r="E274" s="516"/>
      <c r="F274" s="490"/>
      <c r="G274" s="490"/>
      <c r="H274" s="490"/>
      <c r="I274" s="490"/>
      <c r="J274" s="516"/>
      <c r="K274" s="490"/>
      <c r="L274" s="490"/>
      <c r="M274" s="516"/>
      <c r="N274" s="516"/>
      <c r="O274" s="516"/>
      <c r="P274" s="516"/>
      <c r="Q274" s="516"/>
      <c r="R274" s="516"/>
      <c r="S274" s="516"/>
      <c r="T274" s="516"/>
      <c r="U274" s="516"/>
      <c r="V274" s="516"/>
      <c r="AC274" s="1126"/>
    </row>
    <row r="275" spans="1:29" hidden="1" outlineLevel="1">
      <c r="A275" s="505" t="s">
        <v>37</v>
      </c>
      <c r="B275" s="508">
        <v>7549</v>
      </c>
      <c r="C275" s="508">
        <v>7459</v>
      </c>
      <c r="D275" s="508">
        <v>7247</v>
      </c>
      <c r="E275" s="508">
        <v>8825</v>
      </c>
      <c r="F275" s="508">
        <v>10117</v>
      </c>
      <c r="G275" s="508">
        <v>11687</v>
      </c>
      <c r="H275" s="508">
        <v>11012</v>
      </c>
      <c r="I275" s="508">
        <v>13120</v>
      </c>
      <c r="J275" s="508">
        <v>13161</v>
      </c>
      <c r="K275" s="508">
        <v>12965</v>
      </c>
      <c r="L275" s="508">
        <v>15098</v>
      </c>
      <c r="M275" s="508">
        <v>16633</v>
      </c>
      <c r="N275" s="508">
        <v>16334</v>
      </c>
      <c r="O275" s="508">
        <v>16480</v>
      </c>
      <c r="P275" s="508">
        <v>18337</v>
      </c>
      <c r="Q275" s="508">
        <v>21770</v>
      </c>
      <c r="R275" s="508">
        <v>28491</v>
      </c>
      <c r="S275" s="508">
        <v>35005</v>
      </c>
      <c r="T275" s="508">
        <v>36511</v>
      </c>
      <c r="U275" s="508">
        <v>29680</v>
      </c>
      <c r="V275" s="508">
        <v>35420</v>
      </c>
      <c r="AC275" s="1126"/>
    </row>
    <row r="276" spans="1:29" hidden="1" outlineLevel="1">
      <c r="A276" s="505" t="s">
        <v>87</v>
      </c>
      <c r="B276" s="508">
        <v>4945</v>
      </c>
      <c r="C276" s="508">
        <v>4523</v>
      </c>
      <c r="D276" s="508">
        <v>4305</v>
      </c>
      <c r="E276" s="508">
        <v>5181</v>
      </c>
      <c r="F276" s="508">
        <v>5789</v>
      </c>
      <c r="G276" s="508">
        <v>6144</v>
      </c>
      <c r="H276" s="508">
        <v>5867</v>
      </c>
      <c r="I276" s="508">
        <v>6652</v>
      </c>
      <c r="J276" s="508">
        <v>6117</v>
      </c>
      <c r="K276" s="508">
        <v>6062</v>
      </c>
      <c r="L276" s="508">
        <v>6921</v>
      </c>
      <c r="M276" s="508">
        <v>7282</v>
      </c>
      <c r="N276" s="508">
        <v>7633</v>
      </c>
      <c r="O276" s="508">
        <v>7980</v>
      </c>
      <c r="P276" s="508">
        <v>11177</v>
      </c>
      <c r="Q276" s="508">
        <v>16581</v>
      </c>
      <c r="R276" s="508">
        <v>20563</v>
      </c>
      <c r="S276" s="508">
        <v>27447</v>
      </c>
      <c r="T276" s="508">
        <v>30129</v>
      </c>
      <c r="U276" s="508">
        <v>23500</v>
      </c>
      <c r="V276" s="508">
        <v>33436</v>
      </c>
      <c r="AC276" s="1126"/>
    </row>
    <row r="277" spans="1:29" hidden="1" outlineLevel="1">
      <c r="A277" s="505" t="s">
        <v>38</v>
      </c>
      <c r="B277" s="508">
        <v>3437</v>
      </c>
      <c r="C277" s="508">
        <v>3238</v>
      </c>
      <c r="D277" s="508">
        <v>4331</v>
      </c>
      <c r="E277" s="508">
        <v>5188</v>
      </c>
      <c r="F277" s="508">
        <v>5795</v>
      </c>
      <c r="G277" s="508">
        <v>7012</v>
      </c>
      <c r="H277" s="508">
        <v>8280</v>
      </c>
      <c r="I277" s="508">
        <v>9334</v>
      </c>
      <c r="J277" s="508">
        <v>10015</v>
      </c>
      <c r="K277" s="508">
        <v>10553</v>
      </c>
      <c r="L277" s="508">
        <v>11425</v>
      </c>
      <c r="M277" s="508">
        <v>12068</v>
      </c>
      <c r="N277" s="508">
        <v>11502</v>
      </c>
      <c r="O277" s="508">
        <v>10528</v>
      </c>
      <c r="P277" s="508">
        <v>5180</v>
      </c>
      <c r="Q277" s="508">
        <v>6086</v>
      </c>
      <c r="R277" s="508">
        <v>6533</v>
      </c>
      <c r="S277" s="508">
        <v>7043</v>
      </c>
      <c r="T277" s="508">
        <v>7407</v>
      </c>
      <c r="U277" s="508">
        <v>5367</v>
      </c>
      <c r="V277" s="508">
        <v>6730</v>
      </c>
      <c r="AC277" s="1126"/>
    </row>
    <row r="278" spans="1:29" hidden="1" outlineLevel="1">
      <c r="A278" s="505" t="s">
        <v>88</v>
      </c>
      <c r="B278" s="508"/>
      <c r="C278" s="508"/>
      <c r="D278" s="508"/>
      <c r="E278" s="508"/>
      <c r="F278" s="508"/>
      <c r="G278" s="508"/>
      <c r="H278" s="508"/>
      <c r="I278" s="508">
        <v>1579</v>
      </c>
      <c r="J278" s="508">
        <v>3990</v>
      </c>
      <c r="K278" s="508">
        <v>7426</v>
      </c>
      <c r="L278" s="508">
        <v>13900</v>
      </c>
      <c r="M278" s="508">
        <v>15469</v>
      </c>
      <c r="N278" s="508">
        <v>12829</v>
      </c>
      <c r="O278" s="508">
        <v>10414</v>
      </c>
      <c r="P278" s="508">
        <v>10402</v>
      </c>
      <c r="Q278" s="508">
        <v>709</v>
      </c>
      <c r="R278" s="508"/>
      <c r="S278" s="508"/>
      <c r="T278" s="508"/>
      <c r="U278" s="508"/>
      <c r="V278" s="508"/>
      <c r="AC278" s="1126"/>
    </row>
    <row r="279" spans="1:29" hidden="1" outlineLevel="1">
      <c r="A279" s="490" t="s">
        <v>53</v>
      </c>
      <c r="B279" s="509"/>
      <c r="C279" s="509"/>
      <c r="D279" s="509"/>
      <c r="E279" s="509"/>
      <c r="F279" s="509"/>
      <c r="G279" s="509"/>
      <c r="H279" s="509"/>
      <c r="I279" s="509"/>
      <c r="J279" s="509">
        <v>-304</v>
      </c>
      <c r="K279" s="509">
        <v>-472</v>
      </c>
      <c r="L279" s="509">
        <v>-716</v>
      </c>
      <c r="M279" s="509">
        <v>-536</v>
      </c>
      <c r="N279" s="509">
        <v>-352</v>
      </c>
      <c r="O279" s="509">
        <v>-253</v>
      </c>
      <c r="P279" s="509">
        <v>-437</v>
      </c>
      <c r="Q279" s="509">
        <v>-402</v>
      </c>
      <c r="R279" s="509">
        <v>-348</v>
      </c>
      <c r="S279" s="509">
        <v>-436</v>
      </c>
      <c r="T279" s="509">
        <v>-475</v>
      </c>
      <c r="U279" s="509">
        <v>-96</v>
      </c>
      <c r="V279" s="509">
        <v>-408</v>
      </c>
      <c r="AC279" s="1126"/>
    </row>
    <row r="280" spans="1:29" hidden="1" outlineLevel="1">
      <c r="A280" s="505" t="s">
        <v>83</v>
      </c>
      <c r="B280" s="508">
        <v>15931</v>
      </c>
      <c r="C280" s="508">
        <v>15220</v>
      </c>
      <c r="D280" s="508">
        <v>15883</v>
      </c>
      <c r="E280" s="508">
        <v>19194</v>
      </c>
      <c r="F280" s="508">
        <v>21701</v>
      </c>
      <c r="G280" s="508">
        <v>24843</v>
      </c>
      <c r="H280" s="508">
        <v>25159</v>
      </c>
      <c r="I280" s="508">
        <v>30685</v>
      </c>
      <c r="J280" s="508">
        <v>32979</v>
      </c>
      <c r="K280" s="508">
        <v>36534</v>
      </c>
      <c r="L280" s="508">
        <v>46628</v>
      </c>
      <c r="M280" s="508">
        <v>50916</v>
      </c>
      <c r="N280" s="508">
        <v>47946</v>
      </c>
      <c r="O280" s="508">
        <v>45149</v>
      </c>
      <c r="P280" s="508">
        <v>44659</v>
      </c>
      <c r="Q280" s="508">
        <v>44744</v>
      </c>
      <c r="R280" s="508">
        <v>55239</v>
      </c>
      <c r="S280" s="508">
        <v>69059</v>
      </c>
      <c r="T280" s="508">
        <v>73572</v>
      </c>
      <c r="U280" s="508">
        <v>58451</v>
      </c>
      <c r="V280" s="508">
        <v>75178</v>
      </c>
      <c r="AC280" s="1126"/>
    </row>
    <row r="281" spans="1:29" hidden="1" outlineLevel="1">
      <c r="A281" s="505" t="s">
        <v>93</v>
      </c>
      <c r="B281" s="508"/>
      <c r="C281" s="508"/>
      <c r="D281" s="508"/>
      <c r="E281" s="508"/>
      <c r="F281" s="508"/>
      <c r="G281" s="508"/>
      <c r="H281" s="508"/>
      <c r="I281" s="508"/>
      <c r="J281" s="508"/>
      <c r="K281" s="508"/>
      <c r="L281" s="508"/>
      <c r="M281" s="508"/>
      <c r="N281" s="508"/>
      <c r="O281" s="508"/>
      <c r="P281" s="508"/>
      <c r="Q281" s="483"/>
      <c r="R281" s="503"/>
      <c r="S281" s="503"/>
      <c r="T281" s="503"/>
      <c r="U281" s="503"/>
      <c r="V281" s="503"/>
      <c r="AC281" s="1126"/>
    </row>
    <row r="282" spans="1:29" hidden="1" outlineLevel="1">
      <c r="A282" s="505"/>
      <c r="B282" s="508"/>
      <c r="C282" s="508"/>
      <c r="D282" s="508"/>
      <c r="E282" s="508"/>
      <c r="F282" s="508"/>
      <c r="G282" s="508"/>
      <c r="H282" s="508"/>
      <c r="I282" s="508"/>
      <c r="J282" s="508"/>
      <c r="K282" s="508"/>
      <c r="L282" s="508"/>
      <c r="M282" s="508"/>
      <c r="N282" s="508"/>
      <c r="O282" s="508"/>
      <c r="P282" s="508"/>
      <c r="Q282" s="518"/>
      <c r="R282" s="518"/>
      <c r="S282" s="518"/>
      <c r="T282" s="518"/>
      <c r="U282" s="518"/>
      <c r="V282" s="518"/>
      <c r="AC282" s="1126"/>
    </row>
    <row r="283" spans="1:29" hidden="1" outlineLevel="1">
      <c r="A283" s="505"/>
      <c r="B283" s="483"/>
      <c r="C283" s="483"/>
      <c r="D283" s="483"/>
      <c r="E283" s="483"/>
      <c r="F283" s="505"/>
      <c r="G283" s="506"/>
      <c r="H283" s="483"/>
      <c r="I283" s="483"/>
      <c r="J283" s="505"/>
      <c r="K283" s="483"/>
      <c r="L283" s="483"/>
      <c r="M283" s="505"/>
      <c r="N283" s="483"/>
      <c r="O283" s="483"/>
      <c r="P283" s="483"/>
      <c r="Q283" s="518"/>
      <c r="R283" s="518"/>
      <c r="S283" s="518"/>
      <c r="T283" s="518"/>
      <c r="U283" s="518"/>
      <c r="V283" s="518"/>
      <c r="AC283" s="1126"/>
    </row>
    <row r="284" spans="1:29" collapsed="1">
      <c r="A284" s="520" t="s">
        <v>93</v>
      </c>
      <c r="B284" s="494"/>
      <c r="C284" s="494"/>
      <c r="D284" s="494"/>
      <c r="E284" s="494"/>
      <c r="F284" s="494"/>
      <c r="G284" s="494"/>
      <c r="H284" s="494"/>
      <c r="I284" s="494"/>
      <c r="J284" s="494"/>
      <c r="K284" s="494"/>
      <c r="L284" s="494"/>
      <c r="M284" s="494"/>
      <c r="N284" s="494"/>
      <c r="O284" s="494"/>
      <c r="P284" s="494"/>
      <c r="Q284" s="494"/>
      <c r="R284" s="494"/>
      <c r="S284" s="494"/>
      <c r="T284" s="520"/>
      <c r="U284" s="520"/>
      <c r="V284" s="520"/>
      <c r="W284" s="520"/>
      <c r="X284" s="520"/>
      <c r="Y284" s="520"/>
      <c r="Z284" s="520"/>
      <c r="AA284" s="520"/>
      <c r="AB284" s="520"/>
      <c r="AC284" s="520"/>
    </row>
    <row r="285" spans="1:29">
      <c r="AC285" s="26"/>
    </row>
    <row r="286" spans="1:29">
      <c r="AC286" s="26"/>
    </row>
    <row r="287" spans="1:29">
      <c r="AC287" s="26"/>
    </row>
    <row r="288" spans="1:29">
      <c r="AC288" s="26"/>
    </row>
    <row r="290" spans="29:29">
      <c r="AC290" s="26"/>
    </row>
    <row r="291" spans="29:29">
      <c r="AC291" s="1218"/>
    </row>
    <row r="294" spans="29:29">
      <c r="AC294" s="26"/>
    </row>
    <row r="295" spans="29:29">
      <c r="AC295" s="1218"/>
    </row>
  </sheetData>
  <dataConsolidate/>
  <pageMargins left="0.74803149606299213" right="0.74803149606299213" top="0.98425196850393704" bottom="0.98425196850393704" header="0.51181102362204722" footer="0.51181102362204722"/>
  <pageSetup paperSize="9" scale="76"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106"/>
  <sheetViews>
    <sheetView showGridLines="0" workbookViewId="0"/>
  </sheetViews>
  <sheetFormatPr defaultRowHeight="12.75" outlineLevelRow="1" outlineLevelCol="1"/>
  <cols>
    <col min="1" max="1" width="57.140625" style="7" customWidth="1"/>
    <col min="2" max="20" width="8.7109375" style="7" hidden="1" customWidth="1" outlineLevel="1"/>
    <col min="21" max="24" width="9.7109375" style="7" hidden="1" customWidth="1" outlineLevel="1"/>
    <col min="25" max="25" width="9.7109375" style="7" customWidth="1" collapsed="1"/>
    <col min="26" max="27" width="9.7109375" style="7" customWidth="1"/>
    <col min="28" max="28" width="9.140625" style="7"/>
    <col min="29" max="60" width="9.7109375" style="7" customWidth="1"/>
    <col min="61" max="16384" width="9.140625" style="7"/>
  </cols>
  <sheetData>
    <row r="1" spans="1:37" s="656" customFormat="1">
      <c r="A1" s="372" t="s">
        <v>25</v>
      </c>
      <c r="B1" s="602"/>
      <c r="C1" s="602"/>
      <c r="D1" s="602"/>
      <c r="E1" s="603"/>
      <c r="F1" s="603"/>
      <c r="G1" s="603"/>
      <c r="H1" s="603"/>
      <c r="I1" s="653"/>
      <c r="J1" s="372"/>
      <c r="K1" s="604"/>
      <c r="L1" s="653"/>
      <c r="M1" s="603"/>
      <c r="N1" s="603"/>
      <c r="O1" s="603"/>
      <c r="P1" s="653"/>
      <c r="Q1" s="604"/>
      <c r="R1" s="603"/>
      <c r="S1" s="603"/>
      <c r="T1" s="603"/>
      <c r="U1" s="603"/>
      <c r="V1" s="603"/>
      <c r="W1" s="603"/>
      <c r="X1" s="652"/>
      <c r="Y1" s="652" t="s">
        <v>26</v>
      </c>
      <c r="Z1" s="871"/>
      <c r="AA1" s="871"/>
      <c r="AB1" s="1133"/>
      <c r="AC1" s="871"/>
      <c r="AD1" s="871"/>
      <c r="AE1" s="654"/>
      <c r="AF1" s="654"/>
      <c r="AG1" s="654"/>
      <c r="AH1" s="654"/>
      <c r="AI1" s="654"/>
      <c r="AJ1" s="654"/>
      <c r="AK1" s="655"/>
    </row>
    <row r="2" spans="1:37" s="656" customFormat="1">
      <c r="A2" s="372" t="s">
        <v>94</v>
      </c>
      <c r="B2" s="602"/>
      <c r="C2" s="602"/>
      <c r="D2" s="602"/>
      <c r="E2" s="603"/>
      <c r="F2" s="603"/>
      <c r="G2" s="603"/>
      <c r="H2" s="603"/>
      <c r="I2" s="653"/>
      <c r="J2" s="372"/>
      <c r="K2" s="604"/>
      <c r="L2" s="653"/>
      <c r="M2" s="603"/>
      <c r="N2" s="603"/>
      <c r="O2" s="603"/>
      <c r="P2" s="653"/>
      <c r="Q2" s="604" t="s">
        <v>95</v>
      </c>
      <c r="R2" s="603"/>
      <c r="S2" s="603"/>
      <c r="T2" s="603"/>
      <c r="U2" s="652"/>
      <c r="V2" s="603"/>
      <c r="W2" s="603"/>
      <c r="X2" s="603"/>
      <c r="Y2" s="603" t="s">
        <v>28</v>
      </c>
      <c r="Z2" s="871"/>
      <c r="AA2" s="871"/>
      <c r="AB2" s="1133"/>
      <c r="AC2" s="871"/>
      <c r="AD2" s="871"/>
      <c r="AE2" s="654"/>
      <c r="AF2" s="654"/>
      <c r="AG2" s="654"/>
      <c r="AH2" s="654"/>
      <c r="AI2" s="654"/>
      <c r="AJ2" s="654"/>
      <c r="AK2" s="655"/>
    </row>
    <row r="3" spans="1:37" s="612" customFormat="1">
      <c r="A3" s="605"/>
      <c r="B3" s="606"/>
      <c r="C3" s="606"/>
      <c r="D3" s="606"/>
      <c r="E3" s="606"/>
      <c r="F3" s="606"/>
      <c r="G3" s="606"/>
      <c r="H3" s="606"/>
      <c r="I3" s="606"/>
      <c r="J3" s="606"/>
      <c r="K3" s="606"/>
      <c r="L3" s="606"/>
      <c r="M3" s="606"/>
      <c r="N3" s="607"/>
      <c r="O3" s="608"/>
      <c r="P3" s="606"/>
      <c r="Q3" s="606" t="s">
        <v>140</v>
      </c>
      <c r="R3" s="606" t="s">
        <v>140</v>
      </c>
      <c r="S3" s="606" t="s">
        <v>140</v>
      </c>
      <c r="T3" s="606" t="s">
        <v>140</v>
      </c>
      <c r="U3" s="606" t="s">
        <v>140</v>
      </c>
      <c r="V3" s="606" t="s">
        <v>140</v>
      </c>
      <c r="W3" s="606" t="s">
        <v>140</v>
      </c>
      <c r="X3" s="606" t="s">
        <v>140</v>
      </c>
      <c r="Y3" s="606" t="s">
        <v>140</v>
      </c>
      <c r="Z3" s="868" t="s">
        <v>140</v>
      </c>
      <c r="AA3" s="868" t="s">
        <v>140</v>
      </c>
      <c r="AB3" s="868" t="s">
        <v>140</v>
      </c>
      <c r="AC3" s="868" t="s">
        <v>140</v>
      </c>
      <c r="AD3" s="868" t="s">
        <v>140</v>
      </c>
      <c r="AE3" s="609"/>
      <c r="AF3" s="609"/>
      <c r="AG3" s="610"/>
      <c r="AH3" s="609"/>
      <c r="AI3" s="610"/>
      <c r="AJ3" s="610"/>
      <c r="AK3" s="611"/>
    </row>
    <row r="4" spans="1:37" s="612" customFormat="1">
      <c r="A4" s="613" t="s">
        <v>30</v>
      </c>
      <c r="B4" s="606">
        <v>1990</v>
      </c>
      <c r="C4" s="606">
        <v>1991</v>
      </c>
      <c r="D4" s="606">
        <v>1992</v>
      </c>
      <c r="E4" s="606">
        <v>1993</v>
      </c>
      <c r="F4" s="606">
        <v>1994</v>
      </c>
      <c r="G4" s="606">
        <v>1995</v>
      </c>
      <c r="H4" s="606">
        <v>1996</v>
      </c>
      <c r="I4" s="606">
        <v>1997</v>
      </c>
      <c r="J4" s="606">
        <v>1998</v>
      </c>
      <c r="K4" s="606">
        <v>1999</v>
      </c>
      <c r="L4" s="606">
        <v>2000</v>
      </c>
      <c r="M4" s="606">
        <v>2001</v>
      </c>
      <c r="N4" s="606">
        <v>2002</v>
      </c>
      <c r="O4" s="606">
        <v>2003</v>
      </c>
      <c r="P4" s="606">
        <v>2004</v>
      </c>
      <c r="Q4" s="606">
        <v>2004</v>
      </c>
      <c r="R4" s="606">
        <v>2005</v>
      </c>
      <c r="S4" s="606">
        <v>2006</v>
      </c>
      <c r="T4" s="606">
        <v>2007</v>
      </c>
      <c r="U4" s="606">
        <v>2008</v>
      </c>
      <c r="V4" s="606">
        <v>2009</v>
      </c>
      <c r="W4" s="606">
        <v>2010</v>
      </c>
      <c r="X4" s="606">
        <v>2011</v>
      </c>
      <c r="Y4" s="606">
        <v>2012</v>
      </c>
      <c r="Z4" s="868">
        <v>2013</v>
      </c>
      <c r="AA4" s="868">
        <v>2014</v>
      </c>
      <c r="AB4" s="868">
        <v>2015</v>
      </c>
      <c r="AC4" s="868">
        <v>2016</v>
      </c>
      <c r="AD4" s="868">
        <v>2017</v>
      </c>
      <c r="AE4" s="611"/>
      <c r="AF4" s="611"/>
      <c r="AG4" s="611"/>
      <c r="AH4" s="611"/>
      <c r="AI4" s="611"/>
      <c r="AJ4" s="611"/>
      <c r="AK4" s="611"/>
    </row>
    <row r="5" spans="1:37" s="104" customFormat="1">
      <c r="A5" s="614" t="s">
        <v>99</v>
      </c>
      <c r="B5" s="615" t="s">
        <v>100</v>
      </c>
      <c r="C5" s="557"/>
      <c r="D5" s="557"/>
      <c r="E5" s="557"/>
      <c r="F5" s="557"/>
      <c r="G5" s="615" t="s">
        <v>100</v>
      </c>
      <c r="H5" s="557"/>
      <c r="I5" s="557"/>
      <c r="J5" s="557"/>
      <c r="K5" s="557"/>
      <c r="L5" s="615" t="s">
        <v>100</v>
      </c>
      <c r="M5" s="557"/>
      <c r="N5" s="557"/>
      <c r="O5" s="557"/>
      <c r="P5" s="557"/>
      <c r="Q5" s="581">
        <v>8597</v>
      </c>
      <c r="R5" s="581">
        <v>10607</v>
      </c>
      <c r="S5" s="581">
        <v>4299</v>
      </c>
      <c r="T5" s="581">
        <v>11665</v>
      </c>
      <c r="U5" s="581">
        <v>12916</v>
      </c>
      <c r="V5" s="581">
        <v>12697</v>
      </c>
      <c r="W5" s="581">
        <v>13464</v>
      </c>
      <c r="X5" s="581">
        <v>15352</v>
      </c>
      <c r="Y5" s="581">
        <v>15879</v>
      </c>
      <c r="Z5" s="862">
        <v>17279</v>
      </c>
      <c r="AA5" s="1127">
        <v>33197</v>
      </c>
      <c r="AB5" s="1127">
        <v>33520</v>
      </c>
      <c r="AC5" s="1127">
        <v>37828</v>
      </c>
      <c r="AD5" s="1411">
        <v>35151</v>
      </c>
      <c r="AE5" s="103"/>
      <c r="AF5" s="103"/>
      <c r="AG5" s="103"/>
      <c r="AH5" s="103"/>
      <c r="AI5" s="103"/>
      <c r="AJ5" s="103"/>
      <c r="AK5" s="103"/>
    </row>
    <row r="6" spans="1:37" s="104" customFormat="1">
      <c r="A6" s="614" t="s">
        <v>101</v>
      </c>
      <c r="B6" s="557"/>
      <c r="C6" s="557"/>
      <c r="D6" s="557"/>
      <c r="E6" s="557"/>
      <c r="F6" s="557"/>
      <c r="G6" s="557"/>
      <c r="H6" s="557"/>
      <c r="I6" s="557"/>
      <c r="J6" s="557"/>
      <c r="K6" s="557"/>
      <c r="L6" s="557"/>
      <c r="M6" s="557"/>
      <c r="N6" s="557"/>
      <c r="O6" s="557"/>
      <c r="P6" s="557"/>
      <c r="Q6" s="581">
        <v>9154</v>
      </c>
      <c r="R6" s="581">
        <v>13456</v>
      </c>
      <c r="S6" s="581">
        <v>1979</v>
      </c>
      <c r="T6" s="581">
        <v>1906</v>
      </c>
      <c r="U6" s="581">
        <v>2282</v>
      </c>
      <c r="V6" s="581">
        <v>2056</v>
      </c>
      <c r="W6" s="581">
        <v>1843</v>
      </c>
      <c r="X6" s="581">
        <v>2117</v>
      </c>
      <c r="Y6" s="581">
        <v>2030</v>
      </c>
      <c r="Z6" s="862">
        <v>2420</v>
      </c>
      <c r="AA6" s="1127">
        <v>3177</v>
      </c>
      <c r="AB6" s="1127">
        <v>3076</v>
      </c>
      <c r="AC6" s="1127">
        <v>3095</v>
      </c>
      <c r="AD6" s="1412">
        <v>2934</v>
      </c>
      <c r="AE6" s="103"/>
      <c r="AF6" s="103"/>
      <c r="AG6" s="103"/>
      <c r="AH6" s="103"/>
      <c r="AI6" s="103"/>
      <c r="AJ6" s="103"/>
      <c r="AK6" s="103"/>
    </row>
    <row r="7" spans="1:37" s="104" customFormat="1">
      <c r="A7" s="614" t="s">
        <v>102</v>
      </c>
      <c r="B7" s="557"/>
      <c r="C7" s="557"/>
      <c r="D7" s="557"/>
      <c r="E7" s="557"/>
      <c r="F7" s="557"/>
      <c r="G7" s="557"/>
      <c r="H7" s="557"/>
      <c r="I7" s="557"/>
      <c r="J7" s="557"/>
      <c r="K7" s="557"/>
      <c r="L7" s="557"/>
      <c r="M7" s="557"/>
      <c r="N7" s="557"/>
      <c r="O7" s="557"/>
      <c r="P7" s="557"/>
      <c r="Q7" s="581">
        <v>3714</v>
      </c>
      <c r="R7" s="581">
        <v>4503</v>
      </c>
      <c r="S7" s="581">
        <v>3777</v>
      </c>
      <c r="T7" s="581">
        <v>4894</v>
      </c>
      <c r="U7" s="581">
        <v>6353</v>
      </c>
      <c r="V7" s="581">
        <v>5993</v>
      </c>
      <c r="W7" s="581">
        <v>5702</v>
      </c>
      <c r="X7" s="581">
        <v>6538</v>
      </c>
      <c r="Y7" s="581">
        <v>6846</v>
      </c>
      <c r="Z7" s="862">
        <v>6907</v>
      </c>
      <c r="AA7" s="1127">
        <v>9433</v>
      </c>
      <c r="AB7" s="1127">
        <v>8947</v>
      </c>
      <c r="AC7" s="1127">
        <v>9793</v>
      </c>
      <c r="AD7" s="1412">
        <v>9523</v>
      </c>
      <c r="AE7" s="103"/>
      <c r="AF7" s="103"/>
      <c r="AG7" s="103"/>
      <c r="AH7" s="103"/>
      <c r="AI7" s="103"/>
      <c r="AJ7" s="103"/>
      <c r="AK7" s="103"/>
    </row>
    <row r="8" spans="1:37">
      <c r="A8" s="614" t="s">
        <v>103</v>
      </c>
      <c r="B8" s="616"/>
      <c r="C8" s="616"/>
      <c r="D8" s="616"/>
      <c r="E8" s="616"/>
      <c r="F8" s="616"/>
      <c r="G8" s="616"/>
      <c r="H8" s="616"/>
      <c r="I8" s="616"/>
      <c r="J8" s="616"/>
      <c r="K8" s="616"/>
      <c r="L8" s="616"/>
      <c r="M8" s="616"/>
      <c r="N8" s="616"/>
      <c r="O8" s="616"/>
      <c r="P8" s="616"/>
      <c r="Q8" s="581">
        <v>489</v>
      </c>
      <c r="R8" s="581">
        <v>965</v>
      </c>
      <c r="S8" s="581">
        <v>2542</v>
      </c>
      <c r="T8" s="581">
        <v>3413</v>
      </c>
      <c r="U8" s="581">
        <v>5287</v>
      </c>
      <c r="V8" s="581">
        <v>4175</v>
      </c>
      <c r="W8" s="581">
        <v>2814</v>
      </c>
      <c r="X8" s="581">
        <v>2931</v>
      </c>
      <c r="Y8" s="581">
        <v>2219</v>
      </c>
      <c r="Z8" s="862">
        <v>2440</v>
      </c>
      <c r="AA8" s="1127">
        <v>1981</v>
      </c>
      <c r="AB8" s="1127">
        <v>2305</v>
      </c>
      <c r="AC8" s="1127">
        <v>2286</v>
      </c>
      <c r="AD8" s="1412">
        <v>2098</v>
      </c>
      <c r="AE8" s="134"/>
      <c r="AF8" s="134"/>
      <c r="AG8" s="134"/>
      <c r="AH8" s="134"/>
      <c r="AI8" s="134"/>
      <c r="AJ8" s="134"/>
      <c r="AK8" s="134"/>
    </row>
    <row r="9" spans="1:37" s="104" customFormat="1">
      <c r="A9" s="617" t="s">
        <v>104</v>
      </c>
      <c r="B9" s="557"/>
      <c r="C9" s="557"/>
      <c r="D9" s="557"/>
      <c r="E9" s="557"/>
      <c r="F9" s="557"/>
      <c r="G9" s="557"/>
      <c r="H9" s="557"/>
      <c r="I9" s="557"/>
      <c r="J9" s="557"/>
      <c r="K9" s="557"/>
      <c r="L9" s="557"/>
      <c r="M9" s="557"/>
      <c r="N9" s="557"/>
      <c r="O9" s="557"/>
      <c r="P9" s="557"/>
      <c r="Q9" s="583">
        <v>1336</v>
      </c>
      <c r="R9" s="583">
        <v>853</v>
      </c>
      <c r="S9" s="583">
        <v>619</v>
      </c>
      <c r="T9" s="583">
        <v>832</v>
      </c>
      <c r="U9" s="583">
        <v>2690</v>
      </c>
      <c r="V9" s="583">
        <v>2381</v>
      </c>
      <c r="W9" s="583">
        <v>1309</v>
      </c>
      <c r="X9" s="583">
        <v>1052</v>
      </c>
      <c r="Y9" s="583">
        <v>1262</v>
      </c>
      <c r="Z9" s="863">
        <v>961</v>
      </c>
      <c r="AA9" s="1128">
        <v>1549</v>
      </c>
      <c r="AB9" s="1128">
        <v>1823</v>
      </c>
      <c r="AC9" s="1128">
        <v>1889</v>
      </c>
      <c r="AD9" s="1413">
        <v>1516</v>
      </c>
      <c r="AE9" s="103"/>
      <c r="AF9" s="103"/>
      <c r="AG9" s="103"/>
      <c r="AH9" s="103"/>
      <c r="AI9" s="103"/>
      <c r="AJ9" s="103"/>
      <c r="AK9" s="103"/>
    </row>
    <row r="10" spans="1:37" s="104" customFormat="1">
      <c r="A10" s="618" t="s">
        <v>105</v>
      </c>
      <c r="B10" s="619"/>
      <c r="C10" s="619"/>
      <c r="D10" s="619"/>
      <c r="E10" s="619"/>
      <c r="F10" s="619"/>
      <c r="G10" s="619"/>
      <c r="H10" s="619"/>
      <c r="I10" s="619"/>
      <c r="J10" s="619"/>
      <c r="K10" s="619"/>
      <c r="L10" s="619"/>
      <c r="M10" s="619"/>
      <c r="N10" s="619"/>
      <c r="O10" s="619"/>
      <c r="P10" s="619"/>
      <c r="Q10" s="585">
        <v>23290</v>
      </c>
      <c r="R10" s="585">
        <v>30384</v>
      </c>
      <c r="S10" s="585">
        <v>13216</v>
      </c>
      <c r="T10" s="585">
        <v>22710</v>
      </c>
      <c r="U10" s="789">
        <f t="shared" ref="U10:Z10" si="0">SUM(U5:U9)</f>
        <v>29528</v>
      </c>
      <c r="V10" s="789">
        <f t="shared" si="0"/>
        <v>27302</v>
      </c>
      <c r="W10" s="789">
        <f t="shared" si="0"/>
        <v>25132</v>
      </c>
      <c r="X10" s="789">
        <f t="shared" si="0"/>
        <v>27990</v>
      </c>
      <c r="Y10" s="789">
        <f t="shared" si="0"/>
        <v>28236</v>
      </c>
      <c r="Z10" s="789">
        <f t="shared" si="0"/>
        <v>30007</v>
      </c>
      <c r="AA10" s="1129">
        <f>SUM(AA5:AA9)</f>
        <v>49337</v>
      </c>
      <c r="AB10" s="1129">
        <f>SUM(AB5:AB9)</f>
        <v>49671</v>
      </c>
      <c r="AC10" s="1129">
        <f>SUM(AC5:AC9)</f>
        <v>54891</v>
      </c>
      <c r="AD10" s="1414">
        <f>SUM(AD5:AD9)</f>
        <v>51222</v>
      </c>
      <c r="AE10" s="103"/>
      <c r="AF10" s="103"/>
      <c r="AG10" s="103"/>
      <c r="AH10" s="103"/>
      <c r="AI10" s="103"/>
      <c r="AJ10" s="103"/>
      <c r="AK10" s="103"/>
    </row>
    <row r="11" spans="1:37" s="104" customFormat="1">
      <c r="A11" s="614" t="s">
        <v>106</v>
      </c>
      <c r="B11" s="557"/>
      <c r="C11" s="557"/>
      <c r="D11" s="557"/>
      <c r="E11" s="557"/>
      <c r="F11" s="557"/>
      <c r="G11" s="557"/>
      <c r="H11" s="557"/>
      <c r="I11" s="557"/>
      <c r="J11" s="557"/>
      <c r="K11" s="557"/>
      <c r="L11" s="557"/>
      <c r="M11" s="557"/>
      <c r="N11" s="557"/>
      <c r="O11" s="557"/>
      <c r="P11" s="557"/>
      <c r="Q11" s="581">
        <v>5634</v>
      </c>
      <c r="R11" s="581">
        <v>7215</v>
      </c>
      <c r="S11" s="581">
        <v>8487</v>
      </c>
      <c r="T11" s="581">
        <v>12725</v>
      </c>
      <c r="U11" s="581">
        <v>17106</v>
      </c>
      <c r="V11" s="581">
        <v>11377</v>
      </c>
      <c r="W11" s="581">
        <v>12939</v>
      </c>
      <c r="X11" s="581">
        <v>17579</v>
      </c>
      <c r="Y11" s="581">
        <v>17653</v>
      </c>
      <c r="Z11" s="862">
        <v>16826</v>
      </c>
      <c r="AA11" s="1127">
        <v>18364</v>
      </c>
      <c r="AB11" s="1127">
        <v>16906</v>
      </c>
      <c r="AC11" s="1127">
        <v>16912</v>
      </c>
      <c r="AD11" s="1412">
        <v>18415</v>
      </c>
      <c r="AE11" s="103"/>
      <c r="AF11" s="103"/>
      <c r="AG11" s="103"/>
      <c r="AH11" s="103"/>
      <c r="AI11" s="103"/>
      <c r="AJ11" s="103"/>
      <c r="AK11" s="103"/>
    </row>
    <row r="12" spans="1:37" s="104" customFormat="1">
      <c r="A12" s="614" t="s">
        <v>107</v>
      </c>
      <c r="B12" s="557"/>
      <c r="C12" s="557"/>
      <c r="D12" s="557"/>
      <c r="E12" s="557"/>
      <c r="F12" s="557"/>
      <c r="G12" s="557"/>
      <c r="H12" s="557"/>
      <c r="I12" s="557"/>
      <c r="J12" s="557"/>
      <c r="K12" s="557"/>
      <c r="L12" s="557"/>
      <c r="M12" s="557"/>
      <c r="N12" s="557"/>
      <c r="O12" s="557"/>
      <c r="P12" s="557"/>
      <c r="Q12" s="581">
        <v>10757</v>
      </c>
      <c r="R12" s="581">
        <v>13240</v>
      </c>
      <c r="S12" s="581">
        <v>12401</v>
      </c>
      <c r="T12" s="581">
        <v>16627</v>
      </c>
      <c r="U12" s="581">
        <v>21603</v>
      </c>
      <c r="V12" s="581">
        <v>15433</v>
      </c>
      <c r="W12" s="581">
        <v>17474</v>
      </c>
      <c r="X12" s="581">
        <v>21996</v>
      </c>
      <c r="Y12" s="581">
        <v>21155</v>
      </c>
      <c r="Z12" s="862">
        <v>21726</v>
      </c>
      <c r="AA12" s="1127">
        <v>26015</v>
      </c>
      <c r="AB12" s="1127">
        <v>25985</v>
      </c>
      <c r="AC12" s="1127">
        <v>27685</v>
      </c>
      <c r="AD12" s="1412">
        <v>30117</v>
      </c>
      <c r="AE12" s="103"/>
      <c r="AF12" s="103"/>
      <c r="AG12" s="103"/>
      <c r="AH12" s="103"/>
      <c r="AI12" s="103"/>
      <c r="AJ12" s="103"/>
      <c r="AK12" s="103"/>
    </row>
    <row r="13" spans="1:37" s="104" customFormat="1">
      <c r="A13" s="614" t="s">
        <v>108</v>
      </c>
      <c r="B13" s="557"/>
      <c r="C13" s="557"/>
      <c r="D13" s="557"/>
      <c r="E13" s="557"/>
      <c r="F13" s="557"/>
      <c r="G13" s="557"/>
      <c r="H13" s="557"/>
      <c r="I13" s="557"/>
      <c r="J13" s="557"/>
      <c r="K13" s="557"/>
      <c r="L13" s="557"/>
      <c r="M13" s="557"/>
      <c r="N13" s="557"/>
      <c r="O13" s="557"/>
      <c r="P13" s="557"/>
      <c r="Q13" s="581">
        <v>327</v>
      </c>
      <c r="R13" s="581">
        <v>389</v>
      </c>
      <c r="S13" s="581">
        <v>1016</v>
      </c>
      <c r="T13" s="581">
        <v>1124</v>
      </c>
      <c r="U13" s="581">
        <v>1659</v>
      </c>
      <c r="V13" s="581">
        <v>1530</v>
      </c>
      <c r="W13" s="581">
        <v>1734</v>
      </c>
      <c r="X13" s="581">
        <v>1773</v>
      </c>
      <c r="Y13" s="581">
        <v>1333</v>
      </c>
      <c r="Z13" s="862">
        <v>1697</v>
      </c>
      <c r="AA13" s="1127">
        <v>2150</v>
      </c>
      <c r="AB13" s="1127">
        <v>1576</v>
      </c>
      <c r="AC13" s="1127">
        <v>2455</v>
      </c>
      <c r="AD13" s="1412">
        <v>1295</v>
      </c>
      <c r="AE13" s="103"/>
      <c r="AF13" s="103"/>
      <c r="AG13" s="103"/>
      <c r="AH13" s="103"/>
      <c r="AI13" s="103"/>
      <c r="AJ13" s="103"/>
      <c r="AK13" s="103"/>
    </row>
    <row r="14" spans="1:37" s="104" customFormat="1">
      <c r="A14" s="614" t="s">
        <v>109</v>
      </c>
      <c r="B14" s="557"/>
      <c r="C14" s="557"/>
      <c r="D14" s="557"/>
      <c r="E14" s="557"/>
      <c r="F14" s="557"/>
      <c r="G14" s="557"/>
      <c r="H14" s="557"/>
      <c r="I14" s="557"/>
      <c r="J14" s="557"/>
      <c r="K14" s="557"/>
      <c r="L14" s="557"/>
      <c r="M14" s="557"/>
      <c r="N14" s="557"/>
      <c r="O14" s="557"/>
      <c r="P14" s="557"/>
      <c r="Q14" s="581">
        <v>2386</v>
      </c>
      <c r="R14" s="581">
        <v>3727</v>
      </c>
      <c r="S14" s="581">
        <v>20135</v>
      </c>
      <c r="T14" s="581">
        <v>3473</v>
      </c>
      <c r="U14" s="581">
        <v>5455</v>
      </c>
      <c r="V14" s="581">
        <v>12165</v>
      </c>
      <c r="W14" s="581">
        <v>14264</v>
      </c>
      <c r="X14" s="581">
        <v>5716</v>
      </c>
      <c r="Y14" s="581">
        <v>12416</v>
      </c>
      <c r="Z14" s="862">
        <v>17633</v>
      </c>
      <c r="AA14" s="1127">
        <v>9404</v>
      </c>
      <c r="AB14" s="1127">
        <v>8861</v>
      </c>
      <c r="AC14" s="1127">
        <v>11458</v>
      </c>
      <c r="AD14" s="1412">
        <v>24496</v>
      </c>
      <c r="AE14" s="103"/>
      <c r="AF14" s="103"/>
      <c r="AG14" s="103"/>
      <c r="AH14" s="103"/>
      <c r="AI14" s="103"/>
      <c r="AJ14" s="103"/>
      <c r="AK14" s="103"/>
    </row>
    <row r="15" spans="1:37" s="104" customFormat="1">
      <c r="A15" s="617" t="s">
        <v>110</v>
      </c>
      <c r="B15" s="557"/>
      <c r="C15" s="557"/>
      <c r="D15" s="557"/>
      <c r="E15" s="557"/>
      <c r="F15" s="557"/>
      <c r="G15" s="557"/>
      <c r="H15" s="557"/>
      <c r="I15" s="557"/>
      <c r="J15" s="557"/>
      <c r="K15" s="557"/>
      <c r="L15" s="557"/>
      <c r="M15" s="557"/>
      <c r="N15" s="557"/>
      <c r="O15" s="557"/>
      <c r="P15" s="557"/>
      <c r="Q15" s="583">
        <v>5774</v>
      </c>
      <c r="R15" s="583">
        <v>0</v>
      </c>
      <c r="S15" s="583">
        <v>0</v>
      </c>
      <c r="T15" s="583">
        <v>0</v>
      </c>
      <c r="U15" s="583">
        <v>43</v>
      </c>
      <c r="V15" s="583">
        <v>67</v>
      </c>
      <c r="W15" s="583">
        <v>79</v>
      </c>
      <c r="X15" s="583">
        <v>55</v>
      </c>
      <c r="Y15" s="583">
        <v>1</v>
      </c>
      <c r="Z15" s="863">
        <v>2</v>
      </c>
      <c r="AA15" s="1128">
        <v>11</v>
      </c>
      <c r="AB15" s="1128">
        <v>11</v>
      </c>
      <c r="AC15" s="1128">
        <v>2491</v>
      </c>
      <c r="AD15" s="1413">
        <v>193</v>
      </c>
      <c r="AE15" s="103"/>
      <c r="AF15" s="103"/>
      <c r="AG15" s="103"/>
      <c r="AH15" s="103"/>
      <c r="AI15" s="103"/>
      <c r="AJ15" s="103"/>
      <c r="AK15" s="103"/>
    </row>
    <row r="16" spans="1:37" s="104" customFormat="1">
      <c r="A16" s="620" t="s">
        <v>111</v>
      </c>
      <c r="B16" s="621"/>
      <c r="C16" s="621"/>
      <c r="D16" s="621"/>
      <c r="E16" s="621"/>
      <c r="F16" s="621"/>
      <c r="G16" s="621"/>
      <c r="H16" s="621"/>
      <c r="I16" s="621"/>
      <c r="J16" s="621"/>
      <c r="K16" s="621"/>
      <c r="L16" s="621"/>
      <c r="M16" s="621"/>
      <c r="N16" s="621"/>
      <c r="O16" s="621"/>
      <c r="P16" s="621"/>
      <c r="Q16" s="587">
        <v>24878</v>
      </c>
      <c r="R16" s="587">
        <v>24571</v>
      </c>
      <c r="S16" s="587">
        <v>42039</v>
      </c>
      <c r="T16" s="587">
        <v>33949</v>
      </c>
      <c r="U16" s="790">
        <f t="shared" ref="U16:Z16" si="1">SUM(U11:U15)</f>
        <v>45866</v>
      </c>
      <c r="V16" s="790">
        <f t="shared" si="1"/>
        <v>40572</v>
      </c>
      <c r="W16" s="790">
        <f t="shared" si="1"/>
        <v>46490</v>
      </c>
      <c r="X16" s="790">
        <f t="shared" si="1"/>
        <v>47119</v>
      </c>
      <c r="Y16" s="587">
        <f t="shared" si="1"/>
        <v>52558</v>
      </c>
      <c r="Z16" s="790">
        <f t="shared" si="1"/>
        <v>57884</v>
      </c>
      <c r="AA16" s="1130">
        <f>SUM(AA11:AA15)</f>
        <v>55944</v>
      </c>
      <c r="AB16" s="1130">
        <f>SUM(AB11:AB15)</f>
        <v>53339</v>
      </c>
      <c r="AC16" s="1130">
        <f>SUM(AC11:AC15)</f>
        <v>61001</v>
      </c>
      <c r="AD16" s="1415">
        <f t="shared" ref="AD16" si="2">SUM(AD11:AD15)</f>
        <v>74516</v>
      </c>
    </row>
    <row r="17" spans="1:30" s="104" customFormat="1">
      <c r="A17" s="618" t="s">
        <v>112</v>
      </c>
      <c r="B17" s="557"/>
      <c r="C17" s="557"/>
      <c r="D17" s="557"/>
      <c r="E17" s="557"/>
      <c r="F17" s="557"/>
      <c r="G17" s="557"/>
      <c r="H17" s="557"/>
      <c r="I17" s="557"/>
      <c r="J17" s="557"/>
      <c r="K17" s="557"/>
      <c r="L17" s="557"/>
      <c r="M17" s="557"/>
      <c r="N17" s="557"/>
      <c r="O17" s="557"/>
      <c r="P17" s="557"/>
      <c r="Q17" s="585">
        <v>48168</v>
      </c>
      <c r="R17" s="585">
        <v>54955</v>
      </c>
      <c r="S17" s="585">
        <v>55255</v>
      </c>
      <c r="T17" s="585">
        <v>56659</v>
      </c>
      <c r="U17" s="789">
        <f t="shared" ref="U17:Z17" si="3">+U10+U16</f>
        <v>75394</v>
      </c>
      <c r="V17" s="789">
        <f t="shared" si="3"/>
        <v>67874</v>
      </c>
      <c r="W17" s="789">
        <f t="shared" si="3"/>
        <v>71622</v>
      </c>
      <c r="X17" s="789">
        <f t="shared" si="3"/>
        <v>75109</v>
      </c>
      <c r="Y17" s="585">
        <f t="shared" si="3"/>
        <v>80794</v>
      </c>
      <c r="Z17" s="789">
        <f t="shared" si="3"/>
        <v>87891</v>
      </c>
      <c r="AA17" s="1129">
        <f>+AA10+AA16</f>
        <v>105281</v>
      </c>
      <c r="AB17" s="1129">
        <f>+AB10+AB16</f>
        <v>103010</v>
      </c>
      <c r="AC17" s="1129">
        <f>+AC10+AC16</f>
        <v>115892</v>
      </c>
      <c r="AD17" s="1414">
        <f t="shared" ref="AD17" si="4">+AD10+AD16</f>
        <v>125738</v>
      </c>
    </row>
    <row r="18" spans="1:30" s="104" customFormat="1">
      <c r="A18" s="614"/>
      <c r="B18" s="557"/>
      <c r="C18" s="557"/>
      <c r="D18" s="557"/>
      <c r="E18" s="557"/>
      <c r="F18" s="557"/>
      <c r="G18" s="557"/>
      <c r="H18" s="557"/>
      <c r="I18" s="557"/>
      <c r="J18" s="557"/>
      <c r="K18" s="557"/>
      <c r="L18" s="557"/>
      <c r="M18" s="557"/>
      <c r="N18" s="557"/>
      <c r="O18" s="557"/>
      <c r="P18" s="557"/>
      <c r="Q18" s="581"/>
      <c r="R18" s="581"/>
      <c r="S18" s="581"/>
      <c r="T18" s="581"/>
      <c r="U18" s="581"/>
      <c r="V18" s="581"/>
      <c r="W18" s="581"/>
      <c r="X18" s="581"/>
      <c r="Y18" s="581"/>
      <c r="Z18" s="862"/>
      <c r="AA18" s="1127"/>
      <c r="AB18" s="1127"/>
      <c r="AC18" s="1127"/>
      <c r="AD18" s="1416"/>
    </row>
    <row r="19" spans="1:30" s="104" customFormat="1">
      <c r="A19" s="614" t="s">
        <v>113</v>
      </c>
      <c r="B19" s="557"/>
      <c r="C19" s="557"/>
      <c r="D19" s="557"/>
      <c r="E19" s="557"/>
      <c r="F19" s="557"/>
      <c r="G19" s="557"/>
      <c r="H19" s="557"/>
      <c r="I19" s="557"/>
      <c r="J19" s="557"/>
      <c r="K19" s="557"/>
      <c r="L19" s="557"/>
      <c r="M19" s="557"/>
      <c r="N19" s="557"/>
      <c r="O19" s="557"/>
      <c r="P19" s="557"/>
      <c r="Q19" s="581">
        <v>22536</v>
      </c>
      <c r="R19" s="581">
        <v>25716</v>
      </c>
      <c r="S19" s="581">
        <v>32616</v>
      </c>
      <c r="T19" s="581">
        <v>14524</v>
      </c>
      <c r="U19" s="581">
        <v>23627</v>
      </c>
      <c r="V19" s="581">
        <v>25509</v>
      </c>
      <c r="W19" s="581">
        <v>29141</v>
      </c>
      <c r="X19" s="581">
        <v>28776</v>
      </c>
      <c r="Y19" s="581">
        <v>34131</v>
      </c>
      <c r="Z19" s="862">
        <v>39647</v>
      </c>
      <c r="AA19" s="1127">
        <v>50575</v>
      </c>
      <c r="AB19" s="1127">
        <v>46591</v>
      </c>
      <c r="AC19" s="1127">
        <v>53105</v>
      </c>
      <c r="AD19" s="1412">
        <v>60639</v>
      </c>
    </row>
    <row r="20" spans="1:30" s="104" customFormat="1" collapsed="1">
      <c r="A20" s="617" t="s">
        <v>63</v>
      </c>
      <c r="B20" s="557"/>
      <c r="C20" s="557"/>
      <c r="D20" s="557"/>
      <c r="E20" s="557"/>
      <c r="F20" s="557"/>
      <c r="G20" s="557"/>
      <c r="H20" s="557"/>
      <c r="I20" s="557"/>
      <c r="J20" s="557"/>
      <c r="K20" s="557"/>
      <c r="L20" s="557"/>
      <c r="M20" s="557"/>
      <c r="N20" s="557"/>
      <c r="O20" s="557"/>
      <c r="P20" s="557"/>
      <c r="Q20" s="583">
        <v>65</v>
      </c>
      <c r="R20" s="583">
        <v>92</v>
      </c>
      <c r="S20" s="583">
        <v>92</v>
      </c>
      <c r="T20" s="583">
        <v>116</v>
      </c>
      <c r="U20" s="583">
        <v>141</v>
      </c>
      <c r="V20" s="583">
        <v>162</v>
      </c>
      <c r="W20" s="583">
        <v>180</v>
      </c>
      <c r="X20" s="583">
        <v>63</v>
      </c>
      <c r="Y20" s="583">
        <v>54</v>
      </c>
      <c r="Z20" s="863">
        <v>147</v>
      </c>
      <c r="AA20" s="1128">
        <v>178</v>
      </c>
      <c r="AB20" s="1128">
        <v>159</v>
      </c>
      <c r="AC20" s="1128">
        <v>72</v>
      </c>
      <c r="AD20" s="1413">
        <v>84</v>
      </c>
    </row>
    <row r="21" spans="1:30" s="104" customFormat="1">
      <c r="A21" s="618" t="s">
        <v>114</v>
      </c>
      <c r="B21" s="619"/>
      <c r="C21" s="619"/>
      <c r="D21" s="619"/>
      <c r="E21" s="619"/>
      <c r="F21" s="619"/>
      <c r="G21" s="619"/>
      <c r="H21" s="619"/>
      <c r="I21" s="619"/>
      <c r="J21" s="619"/>
      <c r="K21" s="619"/>
      <c r="L21" s="619"/>
      <c r="M21" s="619"/>
      <c r="N21" s="619"/>
      <c r="O21" s="619"/>
      <c r="P21" s="619"/>
      <c r="Q21" s="585">
        <v>22601</v>
      </c>
      <c r="R21" s="585">
        <v>25808</v>
      </c>
      <c r="S21" s="585">
        <v>32708</v>
      </c>
      <c r="T21" s="585">
        <v>14640</v>
      </c>
      <c r="U21" s="789">
        <f t="shared" ref="U21:Z21" si="5">SUM(U19:U20)</f>
        <v>23768</v>
      </c>
      <c r="V21" s="789">
        <f t="shared" si="5"/>
        <v>25671</v>
      </c>
      <c r="W21" s="789">
        <f t="shared" si="5"/>
        <v>29321</v>
      </c>
      <c r="X21" s="789">
        <f t="shared" si="5"/>
        <v>28839</v>
      </c>
      <c r="Y21" s="585">
        <f t="shared" si="5"/>
        <v>34185</v>
      </c>
      <c r="Z21" s="789">
        <f t="shared" si="5"/>
        <v>39794</v>
      </c>
      <c r="AA21" s="1129">
        <f>SUM(AA19:AA20)</f>
        <v>50753</v>
      </c>
      <c r="AB21" s="1129">
        <f>SUM(AB19:AB20)</f>
        <v>46750</v>
      </c>
      <c r="AC21" s="1129">
        <f>SUM(AC19:AC20)</f>
        <v>53177</v>
      </c>
      <c r="AD21" s="1414">
        <f t="shared" ref="AD21" si="6">SUM(AD19:AD20)</f>
        <v>60723</v>
      </c>
    </row>
    <row r="22" spans="1:30" s="104" customFormat="1">
      <c r="A22" s="614" t="s">
        <v>115</v>
      </c>
      <c r="B22" s="557"/>
      <c r="C22" s="557"/>
      <c r="D22" s="557"/>
      <c r="E22" s="557"/>
      <c r="F22" s="557"/>
      <c r="G22" s="557"/>
      <c r="H22" s="557"/>
      <c r="I22" s="557"/>
      <c r="J22" s="557"/>
      <c r="K22" s="557"/>
      <c r="L22" s="557"/>
      <c r="M22" s="557"/>
      <c r="N22" s="557"/>
      <c r="O22" s="557"/>
      <c r="P22" s="557"/>
      <c r="Q22" s="581">
        <v>6950</v>
      </c>
      <c r="R22" s="581">
        <v>7652</v>
      </c>
      <c r="S22" s="581">
        <v>1163</v>
      </c>
      <c r="T22" s="581">
        <v>19926</v>
      </c>
      <c r="U22" s="581">
        <v>26997</v>
      </c>
      <c r="V22" s="581">
        <v>21008</v>
      </c>
      <c r="W22" s="581">
        <v>19615</v>
      </c>
      <c r="X22" s="581">
        <v>17013</v>
      </c>
      <c r="Y22" s="581">
        <v>20150</v>
      </c>
      <c r="Z22" s="862">
        <v>19997</v>
      </c>
      <c r="AA22" s="1127">
        <v>22182</v>
      </c>
      <c r="AB22" s="1127">
        <v>21888</v>
      </c>
      <c r="AC22" s="1127">
        <v>23148</v>
      </c>
      <c r="AD22" s="1412">
        <v>23635</v>
      </c>
    </row>
    <row r="23" spans="1:30" s="104" customFormat="1">
      <c r="A23" s="614" t="s">
        <v>116</v>
      </c>
      <c r="B23" s="557"/>
      <c r="C23" s="557"/>
      <c r="D23" s="557"/>
      <c r="E23" s="557"/>
      <c r="F23" s="557"/>
      <c r="G23" s="557"/>
      <c r="H23" s="557"/>
      <c r="I23" s="557"/>
      <c r="J23" s="557"/>
      <c r="K23" s="557"/>
      <c r="L23" s="557"/>
      <c r="M23" s="557"/>
      <c r="N23" s="557"/>
      <c r="O23" s="557"/>
      <c r="P23" s="557"/>
      <c r="Q23" s="581">
        <v>2079</v>
      </c>
      <c r="R23" s="581">
        <v>1826</v>
      </c>
      <c r="S23" s="581">
        <v>1647</v>
      </c>
      <c r="T23" s="581">
        <v>1728</v>
      </c>
      <c r="U23" s="581">
        <v>1922</v>
      </c>
      <c r="V23" s="581">
        <v>1768</v>
      </c>
      <c r="W23" s="581">
        <v>1578</v>
      </c>
      <c r="X23" s="581">
        <v>1504</v>
      </c>
      <c r="Y23" s="581">
        <v>2149</v>
      </c>
      <c r="Z23" s="862">
        <v>1414</v>
      </c>
      <c r="AA23" s="1127">
        <v>2531</v>
      </c>
      <c r="AB23" s="1127">
        <v>2225</v>
      </c>
      <c r="AC23" s="1127">
        <v>3907</v>
      </c>
      <c r="AD23" s="1412">
        <v>3034</v>
      </c>
    </row>
    <row r="24" spans="1:30" s="104" customFormat="1">
      <c r="A24" s="614" t="s">
        <v>117</v>
      </c>
      <c r="B24" s="557"/>
      <c r="C24" s="557"/>
      <c r="D24" s="557"/>
      <c r="E24" s="557"/>
      <c r="F24" s="557"/>
      <c r="G24" s="557"/>
      <c r="H24" s="557"/>
      <c r="I24" s="557"/>
      <c r="J24" s="557"/>
      <c r="K24" s="557"/>
      <c r="L24" s="557"/>
      <c r="M24" s="557"/>
      <c r="N24" s="557"/>
      <c r="O24" s="557"/>
      <c r="P24" s="557"/>
      <c r="Q24" s="581">
        <v>250</v>
      </c>
      <c r="R24" s="581">
        <v>628</v>
      </c>
      <c r="S24" s="581">
        <v>592</v>
      </c>
      <c r="T24" s="581">
        <v>568</v>
      </c>
      <c r="U24" s="581">
        <v>660</v>
      </c>
      <c r="V24" s="581">
        <v>658</v>
      </c>
      <c r="W24" s="581">
        <v>1042</v>
      </c>
      <c r="X24" s="581">
        <v>1039</v>
      </c>
      <c r="Y24" s="581">
        <v>1127</v>
      </c>
      <c r="Z24" s="862">
        <v>1074</v>
      </c>
      <c r="AA24" s="1127">
        <v>1958</v>
      </c>
      <c r="AB24" s="1127">
        <v>1595</v>
      </c>
      <c r="AC24" s="1127">
        <v>1589</v>
      </c>
      <c r="AD24" s="1417">
        <v>1720</v>
      </c>
    </row>
    <row r="25" spans="1:30" s="104" customFormat="1">
      <c r="A25" s="617" t="s">
        <v>118</v>
      </c>
      <c r="B25" s="557"/>
      <c r="C25" s="557"/>
      <c r="D25" s="557"/>
      <c r="E25" s="557"/>
      <c r="F25" s="557"/>
      <c r="G25" s="557"/>
      <c r="H25" s="557"/>
      <c r="I25" s="557"/>
      <c r="J25" s="557"/>
      <c r="K25" s="557"/>
      <c r="L25" s="557"/>
      <c r="M25" s="557"/>
      <c r="N25" s="557"/>
      <c r="O25" s="557"/>
      <c r="P25" s="557"/>
      <c r="Q25" s="583">
        <v>2917</v>
      </c>
      <c r="R25" s="583">
        <v>3342</v>
      </c>
      <c r="S25" s="583">
        <v>648</v>
      </c>
      <c r="T25" s="583">
        <v>823</v>
      </c>
      <c r="U25" s="583">
        <v>155</v>
      </c>
      <c r="V25" s="583">
        <v>589</v>
      </c>
      <c r="W25" s="583">
        <v>1167</v>
      </c>
      <c r="X25" s="583">
        <v>1390</v>
      </c>
      <c r="Y25" s="583">
        <v>1678</v>
      </c>
      <c r="Z25" s="863">
        <v>1027</v>
      </c>
      <c r="AA25" s="1128">
        <v>1127</v>
      </c>
      <c r="AB25" s="1128">
        <v>1497</v>
      </c>
      <c r="AC25" s="1128">
        <v>1028</v>
      </c>
      <c r="AD25" s="1418">
        <v>455</v>
      </c>
    </row>
    <row r="26" spans="1:30" s="104" customFormat="1">
      <c r="A26" s="618" t="s">
        <v>119</v>
      </c>
      <c r="B26" s="619"/>
      <c r="C26" s="619"/>
      <c r="D26" s="619"/>
      <c r="E26" s="619"/>
      <c r="F26" s="619"/>
      <c r="G26" s="619"/>
      <c r="H26" s="619"/>
      <c r="I26" s="619"/>
      <c r="J26" s="619"/>
      <c r="K26" s="619"/>
      <c r="L26" s="619"/>
      <c r="M26" s="619"/>
      <c r="N26" s="619"/>
      <c r="O26" s="619"/>
      <c r="P26" s="619"/>
      <c r="Q26" s="585">
        <v>12196</v>
      </c>
      <c r="R26" s="585">
        <v>13448</v>
      </c>
      <c r="S26" s="585">
        <v>4050</v>
      </c>
      <c r="T26" s="585">
        <v>23045</v>
      </c>
      <c r="U26" s="789">
        <f t="shared" ref="U26:Z26" si="7">SUM(U22:U25)</f>
        <v>29734</v>
      </c>
      <c r="V26" s="789">
        <f t="shared" si="7"/>
        <v>24023</v>
      </c>
      <c r="W26" s="789">
        <f t="shared" si="7"/>
        <v>23402</v>
      </c>
      <c r="X26" s="789">
        <f t="shared" si="7"/>
        <v>20946</v>
      </c>
      <c r="Y26" s="585">
        <f t="shared" si="7"/>
        <v>25104</v>
      </c>
      <c r="Z26" s="789">
        <f t="shared" si="7"/>
        <v>23512</v>
      </c>
      <c r="AA26" s="1129">
        <f>SUM(AA22:AA25)</f>
        <v>27798</v>
      </c>
      <c r="AB26" s="1129">
        <f>SUM(AB22:AB25)</f>
        <v>27205</v>
      </c>
      <c r="AC26" s="1129">
        <f>SUM(AC22:AC25)</f>
        <v>29672</v>
      </c>
      <c r="AD26" s="1414">
        <f t="shared" ref="AD26" si="8">SUM(AD22:AD25)</f>
        <v>28844</v>
      </c>
    </row>
    <row r="27" spans="1:30" s="104" customFormat="1">
      <c r="A27" s="614" t="s">
        <v>115</v>
      </c>
      <c r="B27" s="557"/>
      <c r="C27" s="557"/>
      <c r="D27" s="557"/>
      <c r="E27" s="557"/>
      <c r="F27" s="557"/>
      <c r="G27" s="557"/>
      <c r="H27" s="557"/>
      <c r="I27" s="557"/>
      <c r="J27" s="557"/>
      <c r="K27" s="557"/>
      <c r="L27" s="557"/>
      <c r="M27" s="557"/>
      <c r="N27" s="557"/>
      <c r="O27" s="557"/>
      <c r="P27" s="557"/>
      <c r="Q27" s="581">
        <v>712</v>
      </c>
      <c r="R27" s="581">
        <v>1867</v>
      </c>
      <c r="S27" s="581">
        <v>5977</v>
      </c>
      <c r="T27" s="581">
        <v>2743</v>
      </c>
      <c r="U27" s="581">
        <v>1485</v>
      </c>
      <c r="V27" s="581">
        <v>2959</v>
      </c>
      <c r="W27" s="581">
        <v>499</v>
      </c>
      <c r="X27" s="581">
        <v>3422</v>
      </c>
      <c r="Y27" s="581">
        <v>902</v>
      </c>
      <c r="Z27" s="862">
        <v>5595</v>
      </c>
      <c r="AA27" s="1127">
        <v>2284</v>
      </c>
      <c r="AB27" s="1127">
        <v>1101</v>
      </c>
      <c r="AC27" s="1127">
        <v>1574</v>
      </c>
      <c r="AD27" s="1412">
        <v>1513</v>
      </c>
    </row>
    <row r="28" spans="1:30" s="104" customFormat="1">
      <c r="A28" s="614" t="s">
        <v>120</v>
      </c>
      <c r="B28" s="557"/>
      <c r="C28" s="557"/>
      <c r="D28" s="557"/>
      <c r="E28" s="557"/>
      <c r="F28" s="557"/>
      <c r="G28" s="557"/>
      <c r="H28" s="557"/>
      <c r="I28" s="557"/>
      <c r="J28" s="557"/>
      <c r="K28" s="557"/>
      <c r="L28" s="557"/>
      <c r="M28" s="557"/>
      <c r="N28" s="557"/>
      <c r="O28" s="557"/>
      <c r="P28" s="557"/>
      <c r="Q28" s="581">
        <v>10222</v>
      </c>
      <c r="R28" s="581">
        <v>13209</v>
      </c>
      <c r="S28" s="581">
        <v>11804</v>
      </c>
      <c r="T28" s="581">
        <v>15303</v>
      </c>
      <c r="U28" s="581">
        <v>19033</v>
      </c>
      <c r="V28" s="581">
        <v>13936</v>
      </c>
      <c r="W28" s="581">
        <v>17125</v>
      </c>
      <c r="X28" s="581">
        <v>20696</v>
      </c>
      <c r="Y28" s="581">
        <v>19412</v>
      </c>
      <c r="Z28" s="862">
        <v>17925</v>
      </c>
      <c r="AA28" s="1127">
        <v>22953</v>
      </c>
      <c r="AB28" s="1127">
        <v>26481</v>
      </c>
      <c r="AC28" s="1127">
        <v>28519</v>
      </c>
      <c r="AD28" s="1412">
        <v>32576</v>
      </c>
    </row>
    <row r="29" spans="1:30" s="104" customFormat="1">
      <c r="A29" s="614" t="s">
        <v>121</v>
      </c>
      <c r="B29" s="557"/>
      <c r="C29" s="557"/>
      <c r="D29" s="557"/>
      <c r="E29" s="557"/>
      <c r="F29" s="557"/>
      <c r="G29" s="557"/>
      <c r="H29" s="557"/>
      <c r="I29" s="557"/>
      <c r="J29" s="557"/>
      <c r="K29" s="557"/>
      <c r="L29" s="557"/>
      <c r="M29" s="557"/>
      <c r="N29" s="557"/>
      <c r="O29" s="557"/>
      <c r="P29" s="557"/>
      <c r="Q29" s="581">
        <v>734</v>
      </c>
      <c r="R29" s="581">
        <v>623</v>
      </c>
      <c r="S29" s="581">
        <v>716</v>
      </c>
      <c r="T29" s="581">
        <v>928</v>
      </c>
      <c r="U29" s="581">
        <v>1374</v>
      </c>
      <c r="V29" s="581">
        <v>1285</v>
      </c>
      <c r="W29" s="581">
        <v>1275</v>
      </c>
      <c r="X29" s="581">
        <v>1206</v>
      </c>
      <c r="Y29" s="581">
        <v>1191</v>
      </c>
      <c r="Z29" s="862">
        <v>1065</v>
      </c>
      <c r="AA29" s="1127">
        <v>1493</v>
      </c>
      <c r="AB29" s="1127">
        <v>1473</v>
      </c>
      <c r="AC29" s="1127">
        <v>2139</v>
      </c>
      <c r="AD29" s="1412">
        <v>2026</v>
      </c>
    </row>
    <row r="30" spans="1:30" s="104" customFormat="1">
      <c r="A30" s="617" t="s">
        <v>122</v>
      </c>
      <c r="B30" s="557"/>
      <c r="C30" s="557"/>
      <c r="D30" s="557"/>
      <c r="E30" s="557"/>
      <c r="F30" s="557"/>
      <c r="G30" s="557"/>
      <c r="H30" s="557"/>
      <c r="I30" s="557"/>
      <c r="J30" s="557"/>
      <c r="K30" s="557"/>
      <c r="L30" s="557"/>
      <c r="M30" s="557"/>
      <c r="N30" s="557"/>
      <c r="O30" s="557"/>
      <c r="P30" s="557"/>
      <c r="Q30" s="583">
        <v>1703</v>
      </c>
      <c r="R30" s="583"/>
      <c r="S30" s="583"/>
      <c r="T30" s="583"/>
      <c r="U30" s="583"/>
      <c r="V30" s="583"/>
      <c r="W30" s="583"/>
      <c r="X30" s="583"/>
      <c r="Y30" s="583"/>
      <c r="Z30" s="863"/>
      <c r="AA30" s="1128"/>
      <c r="AB30" s="1128"/>
      <c r="AC30" s="1128">
        <v>811</v>
      </c>
      <c r="AD30" s="1413">
        <v>56</v>
      </c>
    </row>
    <row r="31" spans="1:30" s="104" customFormat="1">
      <c r="A31" s="620" t="s">
        <v>123</v>
      </c>
      <c r="B31" s="621"/>
      <c r="C31" s="621"/>
      <c r="D31" s="621"/>
      <c r="E31" s="621"/>
      <c r="F31" s="621"/>
      <c r="G31" s="621"/>
      <c r="H31" s="621"/>
      <c r="I31" s="621"/>
      <c r="J31" s="621"/>
      <c r="K31" s="621"/>
      <c r="L31" s="621"/>
      <c r="M31" s="621"/>
      <c r="N31" s="621"/>
      <c r="O31" s="621"/>
      <c r="P31" s="621"/>
      <c r="Q31" s="587">
        <v>13371</v>
      </c>
      <c r="R31" s="587">
        <v>15699</v>
      </c>
      <c r="S31" s="587">
        <v>18497</v>
      </c>
      <c r="T31" s="587">
        <v>18974</v>
      </c>
      <c r="U31" s="790">
        <f t="shared" ref="U31:Z31" si="9">SUM(U27:U30)</f>
        <v>21892</v>
      </c>
      <c r="V31" s="790">
        <f t="shared" si="9"/>
        <v>18180</v>
      </c>
      <c r="W31" s="790">
        <f t="shared" si="9"/>
        <v>18899</v>
      </c>
      <c r="X31" s="790">
        <f t="shared" si="9"/>
        <v>25324</v>
      </c>
      <c r="Y31" s="587">
        <f t="shared" si="9"/>
        <v>21505</v>
      </c>
      <c r="Z31" s="790">
        <f t="shared" si="9"/>
        <v>24585</v>
      </c>
      <c r="AA31" s="1130">
        <f>SUM(AA27:AA30)</f>
        <v>26730</v>
      </c>
      <c r="AB31" s="1130">
        <f>SUM(AB27:AB30)</f>
        <v>29055</v>
      </c>
      <c r="AC31" s="1130">
        <f>SUM(AC27:AC30)</f>
        <v>33043</v>
      </c>
      <c r="AD31" s="1415">
        <f t="shared" ref="AD31" si="10">SUM(AD27:AD30)</f>
        <v>36171</v>
      </c>
    </row>
    <row r="32" spans="1:30" s="104" customFormat="1" ht="15" customHeight="1">
      <c r="A32" s="618" t="s">
        <v>124</v>
      </c>
      <c r="B32" s="557"/>
      <c r="C32" s="557"/>
      <c r="D32" s="557"/>
      <c r="E32" s="557"/>
      <c r="F32" s="557"/>
      <c r="G32" s="557"/>
      <c r="H32" s="557"/>
      <c r="I32" s="557"/>
      <c r="J32" s="557"/>
      <c r="K32" s="557"/>
      <c r="L32" s="557"/>
      <c r="M32" s="557"/>
      <c r="N32" s="557"/>
      <c r="O32" s="557"/>
      <c r="P32" s="557"/>
      <c r="Q32" s="585">
        <v>48168</v>
      </c>
      <c r="R32" s="585">
        <v>54955</v>
      </c>
      <c r="S32" s="585">
        <v>55255</v>
      </c>
      <c r="T32" s="585">
        <v>56659</v>
      </c>
      <c r="U32" s="789">
        <f t="shared" ref="U32:Z32" si="11">+U21+U26+U31</f>
        <v>75394</v>
      </c>
      <c r="V32" s="789">
        <f t="shared" si="11"/>
        <v>67874</v>
      </c>
      <c r="W32" s="789">
        <f t="shared" si="11"/>
        <v>71622</v>
      </c>
      <c r="X32" s="789">
        <f t="shared" si="11"/>
        <v>75109</v>
      </c>
      <c r="Y32" s="585">
        <f t="shared" si="11"/>
        <v>80794</v>
      </c>
      <c r="Z32" s="789">
        <f t="shared" si="11"/>
        <v>87891</v>
      </c>
      <c r="AA32" s="1129">
        <f>+AA21+AA26+AA31</f>
        <v>105281</v>
      </c>
      <c r="AB32" s="1129">
        <f>+AB21+AB26+AB31</f>
        <v>103010</v>
      </c>
      <c r="AC32" s="1129">
        <f>+AC21+AC26+AC31</f>
        <v>115892</v>
      </c>
      <c r="AD32" s="1414">
        <f t="shared" ref="AD32" si="12">+AD21+AD26+AD31</f>
        <v>125738</v>
      </c>
    </row>
    <row r="33" spans="1:56" s="104" customFormat="1">
      <c r="A33" s="622"/>
      <c r="B33" s="557"/>
      <c r="C33" s="557"/>
      <c r="D33" s="557"/>
      <c r="E33" s="557"/>
      <c r="F33" s="557"/>
      <c r="G33" s="557"/>
      <c r="H33" s="557"/>
      <c r="I33" s="557"/>
      <c r="J33" s="557"/>
      <c r="K33" s="557"/>
      <c r="L33" s="557"/>
      <c r="M33" s="557"/>
      <c r="N33" s="557"/>
      <c r="O33" s="557"/>
      <c r="P33" s="557"/>
      <c r="Q33" s="589"/>
      <c r="R33" s="589"/>
      <c r="S33" s="589"/>
      <c r="T33" s="589"/>
      <c r="U33" s="589"/>
      <c r="V33" s="589"/>
      <c r="W33" s="589"/>
      <c r="X33" s="589"/>
      <c r="Y33" s="589"/>
      <c r="Z33" s="864"/>
      <c r="AA33" s="1131"/>
      <c r="AB33" s="1131"/>
      <c r="AC33" s="1129"/>
    </row>
    <row r="34" spans="1:56" s="104" customFormat="1" ht="27.75" customHeight="1">
      <c r="A34" s="623" t="s">
        <v>125</v>
      </c>
      <c r="B34" s="557"/>
      <c r="C34" s="557"/>
      <c r="D34" s="557"/>
      <c r="E34" s="557"/>
      <c r="F34" s="557"/>
      <c r="G34" s="557"/>
      <c r="H34" s="557"/>
      <c r="I34" s="557"/>
      <c r="J34" s="557"/>
      <c r="K34" s="557"/>
      <c r="L34" s="557"/>
      <c r="M34" s="557"/>
      <c r="N34" s="557"/>
      <c r="O34" s="557"/>
      <c r="P34" s="557"/>
      <c r="Q34" s="589">
        <v>9741</v>
      </c>
      <c r="R34" s="589">
        <v>11345</v>
      </c>
      <c r="S34" s="589">
        <v>8787</v>
      </c>
      <c r="T34" s="589">
        <v>24397</v>
      </c>
      <c r="U34" s="791">
        <f t="shared" ref="U34:Z34" si="13">+U22+U23+U27</f>
        <v>30404</v>
      </c>
      <c r="V34" s="791">
        <f t="shared" si="13"/>
        <v>25735</v>
      </c>
      <c r="W34" s="791">
        <f t="shared" si="13"/>
        <v>21692</v>
      </c>
      <c r="X34" s="791">
        <f t="shared" si="13"/>
        <v>21939</v>
      </c>
      <c r="Y34" s="589">
        <f t="shared" si="13"/>
        <v>23201</v>
      </c>
      <c r="Z34" s="791">
        <f t="shared" si="13"/>
        <v>27006</v>
      </c>
      <c r="AA34" s="1131">
        <f>+AA22+AA23+AA27</f>
        <v>26997</v>
      </c>
      <c r="AB34" s="1131">
        <f>+AB22+AB23+AB27</f>
        <v>25214</v>
      </c>
      <c r="AC34" s="1131">
        <f>+AC22+AC23+AC27</f>
        <v>28629</v>
      </c>
      <c r="AD34" s="1131">
        <f>+AD22+AD23+AD27</f>
        <v>28182</v>
      </c>
    </row>
    <row r="35" spans="1:56" s="104" customFormat="1">
      <c r="A35" s="624" t="s">
        <v>126</v>
      </c>
      <c r="B35" s="557"/>
      <c r="C35" s="557"/>
      <c r="D35" s="557"/>
      <c r="E35" s="557"/>
      <c r="F35" s="557"/>
      <c r="G35" s="557"/>
      <c r="H35" s="557"/>
      <c r="I35" s="557"/>
      <c r="J35" s="557"/>
      <c r="K35" s="557"/>
      <c r="L35" s="557"/>
      <c r="M35" s="557"/>
      <c r="N35" s="557"/>
      <c r="O35" s="557"/>
      <c r="P35" s="557"/>
      <c r="Q35" s="589">
        <v>14123</v>
      </c>
      <c r="R35" s="589">
        <v>17802</v>
      </c>
      <c r="S35" s="589">
        <v>13760</v>
      </c>
      <c r="T35" s="589">
        <v>17622</v>
      </c>
      <c r="U35" s="791">
        <f t="shared" ref="U35:Z35" si="14">+U24+U25+U28+U29</f>
        <v>21222</v>
      </c>
      <c r="V35" s="791">
        <f t="shared" si="14"/>
        <v>16468</v>
      </c>
      <c r="W35" s="791">
        <f t="shared" si="14"/>
        <v>20609</v>
      </c>
      <c r="X35" s="791">
        <f t="shared" si="14"/>
        <v>24331</v>
      </c>
      <c r="Y35" s="589">
        <f t="shared" si="14"/>
        <v>23408</v>
      </c>
      <c r="Z35" s="791">
        <f t="shared" si="14"/>
        <v>21091</v>
      </c>
      <c r="AA35" s="1131">
        <f>+AA24+AA25+AA28+AA29</f>
        <v>27531</v>
      </c>
      <c r="AB35" s="1131">
        <f>+AB24+AB25+AB28+AB29</f>
        <v>31046</v>
      </c>
      <c r="AC35" s="1131">
        <f>+AC24+AC25+AC28+AC29+AC30</f>
        <v>34086</v>
      </c>
      <c r="AD35" s="1131">
        <f>+AD24+AD25+AD28+AD29+AD30</f>
        <v>36833</v>
      </c>
    </row>
    <row r="36" spans="1:56" s="104" customFormat="1">
      <c r="A36" s="624"/>
      <c r="B36" s="557"/>
      <c r="C36" s="557"/>
      <c r="D36" s="557"/>
      <c r="E36" s="557"/>
      <c r="F36" s="557"/>
      <c r="G36" s="557"/>
      <c r="H36" s="557"/>
      <c r="I36" s="557"/>
      <c r="J36" s="557"/>
      <c r="K36" s="557"/>
      <c r="L36" s="557"/>
      <c r="M36" s="557"/>
      <c r="N36" s="557"/>
      <c r="O36" s="557"/>
      <c r="P36" s="557"/>
      <c r="Q36" s="625"/>
      <c r="R36" s="557"/>
      <c r="S36" s="557"/>
      <c r="T36" s="557"/>
      <c r="U36" s="557"/>
      <c r="V36" s="557"/>
      <c r="W36" s="557"/>
      <c r="X36" s="557"/>
      <c r="Y36" s="557"/>
      <c r="Z36" s="865"/>
      <c r="AA36" s="865"/>
      <c r="AB36" s="1126"/>
    </row>
    <row r="37" spans="1:56" s="627" customFormat="1" ht="15.75">
      <c r="A37" s="626" t="s">
        <v>127</v>
      </c>
      <c r="B37" s="626"/>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872"/>
      <c r="AA37" s="872"/>
      <c r="AB37" s="1134"/>
      <c r="AC37" s="1134"/>
      <c r="AD37" s="1134"/>
    </row>
    <row r="38" spans="1:56" s="1" customFormat="1" ht="15.75" hidden="1" outlineLevel="1">
      <c r="A38" s="628" t="s">
        <v>30</v>
      </c>
      <c r="B38" s="628"/>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869"/>
      <c r="AA38" s="869"/>
      <c r="AB38" s="967"/>
      <c r="AE38" s="2"/>
      <c r="AF38" s="2"/>
      <c r="AG38" s="3"/>
      <c r="AH38" s="3"/>
      <c r="AI38" s="3"/>
      <c r="AJ38" s="3"/>
      <c r="AK38" s="2"/>
      <c r="AL38" s="2"/>
      <c r="AM38" s="2"/>
      <c r="AN38" s="2"/>
      <c r="AO38" s="3"/>
      <c r="AP38" s="3"/>
      <c r="AQ38" s="3"/>
      <c r="AR38" s="3"/>
      <c r="AS38" s="2"/>
      <c r="AT38" s="2"/>
      <c r="AU38" s="2"/>
      <c r="AV38" s="2"/>
      <c r="AW38" s="3"/>
      <c r="AX38" s="3"/>
      <c r="AY38" s="3"/>
      <c r="AZ38" s="3"/>
      <c r="BA38" s="2"/>
      <c r="BB38" s="2"/>
      <c r="BC38" s="2"/>
      <c r="BD38" s="2"/>
    </row>
    <row r="39" spans="1:56" s="18" customFormat="1" hidden="1" outlineLevel="1">
      <c r="A39" s="628"/>
      <c r="B39" s="629">
        <v>1990</v>
      </c>
      <c r="C39" s="629">
        <v>1991</v>
      </c>
      <c r="D39" s="629">
        <v>1992</v>
      </c>
      <c r="E39" s="629">
        <v>1993</v>
      </c>
      <c r="F39" s="629">
        <v>1994</v>
      </c>
      <c r="G39" s="629">
        <v>1995</v>
      </c>
      <c r="H39" s="629">
        <v>1996</v>
      </c>
      <c r="I39" s="629">
        <v>1997</v>
      </c>
      <c r="J39" s="629">
        <v>1998</v>
      </c>
      <c r="K39" s="629">
        <v>1999</v>
      </c>
      <c r="L39" s="629">
        <v>2000</v>
      </c>
      <c r="M39" s="629">
        <v>2001</v>
      </c>
      <c r="N39" s="629">
        <v>2002</v>
      </c>
      <c r="O39" s="629">
        <v>2003</v>
      </c>
      <c r="P39" s="629">
        <v>2004</v>
      </c>
      <c r="Q39" s="630"/>
      <c r="R39" s="629"/>
      <c r="S39" s="629"/>
      <c r="T39" s="629"/>
      <c r="U39" s="629"/>
      <c r="V39" s="629"/>
      <c r="W39" s="629"/>
      <c r="X39" s="629"/>
      <c r="Y39" s="629"/>
      <c r="Z39" s="870"/>
      <c r="AA39" s="870"/>
      <c r="AB39" s="963"/>
    </row>
    <row r="40" spans="1:56" s="18" customFormat="1" hidden="1" outlineLevel="1">
      <c r="A40" s="631" t="s">
        <v>129</v>
      </c>
      <c r="B40" s="557"/>
      <c r="C40" s="557"/>
      <c r="D40" s="557"/>
      <c r="E40" s="557"/>
      <c r="F40" s="557"/>
      <c r="G40" s="632">
        <v>3746</v>
      </c>
      <c r="H40" s="632">
        <v>3781</v>
      </c>
      <c r="I40" s="632">
        <v>11051</v>
      </c>
      <c r="J40" s="632">
        <v>11311</v>
      </c>
      <c r="K40" s="632">
        <v>18851</v>
      </c>
      <c r="L40" s="632">
        <v>20792</v>
      </c>
      <c r="M40" s="632">
        <v>22600</v>
      </c>
      <c r="N40" s="632">
        <v>12956</v>
      </c>
      <c r="O40" s="632">
        <v>11276</v>
      </c>
      <c r="P40" s="632">
        <v>10984</v>
      </c>
      <c r="Q40" s="633"/>
      <c r="R40" s="557"/>
      <c r="S40" s="557"/>
      <c r="T40" s="557"/>
      <c r="U40" s="557"/>
      <c r="V40" s="557"/>
      <c r="W40" s="557"/>
      <c r="X40" s="557"/>
      <c r="Y40" s="557"/>
      <c r="Z40" s="865"/>
      <c r="AA40" s="865"/>
      <c r="AB40" s="1126"/>
    </row>
    <row r="41" spans="1:56" s="18" customFormat="1" hidden="1" outlineLevel="1">
      <c r="A41" s="631" t="s">
        <v>101</v>
      </c>
      <c r="B41" s="632"/>
      <c r="C41" s="632"/>
      <c r="D41" s="632"/>
      <c r="E41" s="632"/>
      <c r="F41" s="632"/>
      <c r="G41" s="632"/>
      <c r="H41" s="632">
        <v>588</v>
      </c>
      <c r="I41" s="632">
        <v>4236</v>
      </c>
      <c r="J41" s="632">
        <v>5038</v>
      </c>
      <c r="K41" s="632">
        <v>11699</v>
      </c>
      <c r="L41" s="632">
        <v>15225</v>
      </c>
      <c r="M41" s="634">
        <v>14935</v>
      </c>
      <c r="N41" s="634">
        <v>11294</v>
      </c>
      <c r="O41" s="634">
        <v>9127</v>
      </c>
      <c r="P41" s="634">
        <v>9162</v>
      </c>
      <c r="Q41" s="616"/>
      <c r="R41" s="616"/>
      <c r="S41" s="616"/>
      <c r="T41" s="616"/>
      <c r="U41" s="616"/>
      <c r="V41" s="616"/>
      <c r="W41" s="616"/>
      <c r="X41" s="616"/>
      <c r="Y41" s="616"/>
      <c r="Z41" s="867"/>
      <c r="AA41" s="867"/>
      <c r="AB41" s="1126"/>
    </row>
    <row r="42" spans="1:56" s="18" customFormat="1" hidden="1" outlineLevel="1" collapsed="1">
      <c r="A42" s="631" t="s">
        <v>130</v>
      </c>
      <c r="B42" s="632">
        <v>4182</v>
      </c>
      <c r="C42" s="632">
        <v>4938</v>
      </c>
      <c r="D42" s="632">
        <v>5640</v>
      </c>
      <c r="E42" s="632">
        <v>6165</v>
      </c>
      <c r="F42" s="632">
        <v>5697</v>
      </c>
      <c r="G42" s="632">
        <v>5426</v>
      </c>
      <c r="H42" s="632">
        <v>5817</v>
      </c>
      <c r="I42" s="632">
        <v>5558</v>
      </c>
      <c r="J42" s="632">
        <v>5659</v>
      </c>
      <c r="K42" s="632">
        <v>7003</v>
      </c>
      <c r="L42" s="632">
        <v>7032</v>
      </c>
      <c r="M42" s="634">
        <v>7887</v>
      </c>
      <c r="N42" s="634">
        <v>6726</v>
      </c>
      <c r="O42" s="634">
        <v>5741</v>
      </c>
      <c r="P42" s="634">
        <v>6204</v>
      </c>
      <c r="Q42" s="616"/>
      <c r="R42" s="616"/>
      <c r="S42" s="616"/>
      <c r="T42" s="616"/>
      <c r="U42" s="616"/>
      <c r="V42" s="616"/>
      <c r="W42" s="616"/>
      <c r="X42" s="616"/>
      <c r="Y42" s="616"/>
      <c r="Z42" s="867"/>
      <c r="AA42" s="867"/>
      <c r="AB42" s="1126"/>
    </row>
    <row r="43" spans="1:56" s="18" customFormat="1" hidden="1" outlineLevel="1">
      <c r="A43" s="635" t="s">
        <v>106</v>
      </c>
      <c r="B43" s="636">
        <v>3964</v>
      </c>
      <c r="C43" s="636">
        <v>3520</v>
      </c>
      <c r="D43" s="636">
        <v>4425</v>
      </c>
      <c r="E43" s="636">
        <v>4491</v>
      </c>
      <c r="F43" s="636">
        <v>4434</v>
      </c>
      <c r="G43" s="636">
        <v>5100</v>
      </c>
      <c r="H43" s="636">
        <v>4473</v>
      </c>
      <c r="I43" s="636">
        <v>5231</v>
      </c>
      <c r="J43" s="636">
        <v>5383</v>
      </c>
      <c r="K43" s="636">
        <v>5348</v>
      </c>
      <c r="L43" s="636">
        <v>5881</v>
      </c>
      <c r="M43" s="634">
        <v>5987</v>
      </c>
      <c r="N43" s="634">
        <v>5782</v>
      </c>
      <c r="O43" s="634">
        <v>5412</v>
      </c>
      <c r="P43" s="634">
        <v>6484</v>
      </c>
      <c r="Q43" s="616"/>
      <c r="R43" s="616"/>
      <c r="S43" s="616"/>
      <c r="T43" s="616"/>
      <c r="U43" s="616"/>
      <c r="V43" s="616"/>
      <c r="W43" s="616"/>
      <c r="X43" s="616"/>
      <c r="Y43" s="616"/>
      <c r="Z43" s="867"/>
      <c r="AA43" s="867"/>
      <c r="AB43" s="1126"/>
    </row>
    <row r="44" spans="1:56" s="107" customFormat="1" hidden="1" outlineLevel="1">
      <c r="A44" s="635" t="s">
        <v>131</v>
      </c>
      <c r="B44" s="637">
        <v>3896</v>
      </c>
      <c r="C44" s="637">
        <v>3677</v>
      </c>
      <c r="D44" s="637">
        <v>4216</v>
      </c>
      <c r="E44" s="637">
        <v>5043</v>
      </c>
      <c r="F44" s="637">
        <v>5103</v>
      </c>
      <c r="G44" s="637">
        <v>6021</v>
      </c>
      <c r="H44" s="637">
        <v>6031</v>
      </c>
      <c r="I44" s="637">
        <v>7101</v>
      </c>
      <c r="J44" s="637">
        <v>7657</v>
      </c>
      <c r="K44" s="637">
        <v>9463</v>
      </c>
      <c r="L44" s="637">
        <v>11521</v>
      </c>
      <c r="M44" s="638">
        <v>11605</v>
      </c>
      <c r="N44" s="638">
        <v>10554</v>
      </c>
      <c r="O44" s="638">
        <v>10128</v>
      </c>
      <c r="P44" s="638">
        <v>11462</v>
      </c>
      <c r="Q44" s="616"/>
      <c r="R44" s="616"/>
      <c r="S44" s="616"/>
      <c r="T44" s="616"/>
      <c r="U44" s="616"/>
      <c r="V44" s="616"/>
      <c r="W44" s="616"/>
      <c r="X44" s="616"/>
      <c r="Y44" s="616"/>
      <c r="Z44" s="867"/>
      <c r="AA44" s="867"/>
      <c r="AB44" s="1126"/>
    </row>
    <row r="45" spans="1:56" hidden="1" outlineLevel="1">
      <c r="A45" s="635" t="s">
        <v>132</v>
      </c>
      <c r="B45" s="637">
        <v>1921</v>
      </c>
      <c r="C45" s="637">
        <v>2106</v>
      </c>
      <c r="D45" s="637">
        <v>1938</v>
      </c>
      <c r="E45" s="637">
        <v>2123</v>
      </c>
      <c r="F45" s="637">
        <v>2964</v>
      </c>
      <c r="G45" s="637">
        <v>1886</v>
      </c>
      <c r="H45" s="637">
        <v>2485</v>
      </c>
      <c r="I45" s="637">
        <v>1613</v>
      </c>
      <c r="J45" s="637">
        <v>2118</v>
      </c>
      <c r="K45" s="637">
        <v>1286</v>
      </c>
      <c r="L45" s="637">
        <v>1237</v>
      </c>
      <c r="M45" s="638">
        <v>1343</v>
      </c>
      <c r="N45" s="638">
        <v>1356</v>
      </c>
      <c r="O45" s="638">
        <v>4178</v>
      </c>
      <c r="P45" s="638">
        <v>2926</v>
      </c>
      <c r="Q45" s="616"/>
      <c r="R45" s="616"/>
      <c r="S45" s="616"/>
      <c r="T45" s="616"/>
      <c r="U45" s="616"/>
      <c r="V45" s="616"/>
      <c r="W45" s="616"/>
      <c r="X45" s="616"/>
      <c r="Y45" s="616"/>
      <c r="Z45" s="867"/>
      <c r="AA45" s="867"/>
      <c r="AB45" s="1126"/>
    </row>
    <row r="46" spans="1:56" s="17" customFormat="1" hidden="1" outlineLevel="1">
      <c r="A46" s="639" t="s">
        <v>112</v>
      </c>
      <c r="B46" s="640">
        <v>13963</v>
      </c>
      <c r="C46" s="640">
        <v>14241</v>
      </c>
      <c r="D46" s="640">
        <v>16219</v>
      </c>
      <c r="E46" s="640">
        <v>17822</v>
      </c>
      <c r="F46" s="640">
        <v>18198</v>
      </c>
      <c r="G46" s="640">
        <v>22179</v>
      </c>
      <c r="H46" s="640">
        <v>23175</v>
      </c>
      <c r="I46" s="640">
        <v>34790</v>
      </c>
      <c r="J46" s="640">
        <v>37166</v>
      </c>
      <c r="K46" s="640">
        <v>53650</v>
      </c>
      <c r="L46" s="640">
        <v>61688</v>
      </c>
      <c r="M46" s="641">
        <v>64357</v>
      </c>
      <c r="N46" s="641">
        <v>48668</v>
      </c>
      <c r="O46" s="641">
        <v>45862</v>
      </c>
      <c r="P46" s="641">
        <v>47222</v>
      </c>
      <c r="Q46" s="642"/>
      <c r="R46" s="642"/>
      <c r="S46" s="642"/>
      <c r="T46" s="642"/>
      <c r="U46" s="642"/>
      <c r="V46" s="642"/>
      <c r="W46" s="642"/>
      <c r="X46" s="642"/>
      <c r="Y46" s="642"/>
      <c r="Z46" s="866"/>
      <c r="AA46" s="866"/>
      <c r="AB46" s="1126"/>
    </row>
    <row r="47" spans="1:56" hidden="1" outlineLevel="1">
      <c r="A47" s="643"/>
      <c r="B47" s="644"/>
      <c r="C47" s="644"/>
      <c r="D47" s="644"/>
      <c r="E47" s="644"/>
      <c r="F47" s="644"/>
      <c r="G47" s="644"/>
      <c r="H47" s="644"/>
      <c r="I47" s="644"/>
      <c r="J47" s="644"/>
      <c r="K47" s="644"/>
      <c r="L47" s="644"/>
      <c r="M47" s="645"/>
      <c r="N47" s="646"/>
      <c r="O47" s="646"/>
      <c r="P47" s="646"/>
      <c r="Q47" s="642"/>
      <c r="R47" s="642"/>
      <c r="S47" s="642"/>
      <c r="T47" s="642"/>
      <c r="U47" s="642"/>
      <c r="V47" s="642"/>
      <c r="W47" s="642"/>
      <c r="X47" s="642"/>
      <c r="Y47" s="642"/>
      <c r="Z47" s="866"/>
      <c r="AA47" s="866"/>
      <c r="AB47" s="1126"/>
    </row>
    <row r="48" spans="1:56" hidden="1" outlineLevel="1">
      <c r="A48" s="635" t="s">
        <v>133</v>
      </c>
      <c r="B48" s="637">
        <v>6195</v>
      </c>
      <c r="C48" s="637">
        <v>6347</v>
      </c>
      <c r="D48" s="637">
        <v>7312</v>
      </c>
      <c r="E48" s="637">
        <v>8394</v>
      </c>
      <c r="F48" s="637">
        <v>9183</v>
      </c>
      <c r="G48" s="637">
        <v>10474</v>
      </c>
      <c r="H48" s="637">
        <v>11851</v>
      </c>
      <c r="I48" s="637">
        <v>13453</v>
      </c>
      <c r="J48" s="637">
        <v>15267</v>
      </c>
      <c r="K48" s="637">
        <v>20885</v>
      </c>
      <c r="L48" s="637">
        <v>23982</v>
      </c>
      <c r="M48" s="638">
        <v>27568</v>
      </c>
      <c r="N48" s="638">
        <v>20194</v>
      </c>
      <c r="O48" s="638">
        <v>21015</v>
      </c>
      <c r="P48" s="638">
        <v>22267</v>
      </c>
      <c r="Q48" s="616"/>
      <c r="R48" s="616"/>
      <c r="S48" s="616"/>
      <c r="T48" s="616"/>
      <c r="U48" s="616"/>
      <c r="V48" s="616"/>
      <c r="W48" s="616"/>
      <c r="X48" s="616"/>
      <c r="Y48" s="616"/>
      <c r="Z48" s="867"/>
      <c r="AA48" s="867"/>
      <c r="AB48" s="1126"/>
      <c r="AC48" s="123"/>
      <c r="AD48" s="123"/>
      <c r="AE48" s="123"/>
      <c r="AF48" s="123"/>
      <c r="AG48" s="123"/>
      <c r="AH48" s="123"/>
      <c r="AI48" s="123"/>
      <c r="AJ48" s="123"/>
      <c r="AK48" s="123"/>
      <c r="AL48" s="123"/>
      <c r="AM48" s="123"/>
      <c r="AN48" s="123"/>
      <c r="AO48" s="123"/>
    </row>
    <row r="49" spans="1:131" hidden="1" outlineLevel="1">
      <c r="A49" s="635" t="s">
        <v>63</v>
      </c>
      <c r="B49" s="637">
        <v>103</v>
      </c>
      <c r="C49" s="637">
        <v>88</v>
      </c>
      <c r="D49" s="637">
        <v>90</v>
      </c>
      <c r="E49" s="637">
        <v>119</v>
      </c>
      <c r="F49" s="637">
        <v>120</v>
      </c>
      <c r="G49" s="637">
        <v>125</v>
      </c>
      <c r="H49" s="637">
        <v>154</v>
      </c>
      <c r="I49" s="637">
        <v>182</v>
      </c>
      <c r="J49" s="637">
        <v>198</v>
      </c>
      <c r="K49" s="637">
        <v>192</v>
      </c>
      <c r="L49" s="637">
        <v>219</v>
      </c>
      <c r="M49" s="638">
        <v>221</v>
      </c>
      <c r="N49" s="638">
        <v>160</v>
      </c>
      <c r="O49" s="638">
        <v>53</v>
      </c>
      <c r="P49" s="638">
        <v>65</v>
      </c>
      <c r="Q49" s="616"/>
      <c r="R49" s="616"/>
      <c r="S49" s="616"/>
      <c r="T49" s="616"/>
      <c r="U49" s="616"/>
      <c r="V49" s="616"/>
      <c r="W49" s="616"/>
      <c r="X49" s="616"/>
      <c r="Y49" s="616"/>
      <c r="Z49" s="867"/>
      <c r="AA49" s="867"/>
      <c r="AB49" s="1126"/>
      <c r="AC49" s="123"/>
      <c r="AD49" s="123"/>
      <c r="AE49" s="123"/>
      <c r="AF49" s="123"/>
      <c r="AG49" s="123"/>
      <c r="AH49" s="123"/>
      <c r="AI49" s="123"/>
      <c r="AJ49" s="123"/>
      <c r="AK49" s="123"/>
      <c r="AL49" s="123"/>
      <c r="AM49" s="123"/>
      <c r="AN49" s="123"/>
      <c r="AO49" s="123"/>
    </row>
    <row r="50" spans="1:131" hidden="1" outlineLevel="1">
      <c r="A50" s="635" t="s">
        <v>134</v>
      </c>
      <c r="B50" s="637">
        <v>3928</v>
      </c>
      <c r="C50" s="637">
        <v>4065</v>
      </c>
      <c r="D50" s="637">
        <v>4289</v>
      </c>
      <c r="E50" s="637">
        <v>3902</v>
      </c>
      <c r="F50" s="637">
        <v>3315</v>
      </c>
      <c r="G50" s="637">
        <v>5052</v>
      </c>
      <c r="H50" s="637">
        <v>4384</v>
      </c>
      <c r="I50" s="637">
        <v>11827</v>
      </c>
      <c r="J50" s="637">
        <v>12170</v>
      </c>
      <c r="K50" s="637">
        <v>20611</v>
      </c>
      <c r="L50" s="637">
        <v>23507</v>
      </c>
      <c r="M50" s="638">
        <v>21421</v>
      </c>
      <c r="N50" s="638">
        <v>15050</v>
      </c>
      <c r="O50" s="638">
        <v>11791</v>
      </c>
      <c r="P50" s="638">
        <v>9905</v>
      </c>
      <c r="Q50" s="616"/>
      <c r="R50" s="616"/>
      <c r="S50" s="616"/>
      <c r="T50" s="616"/>
      <c r="U50" s="616"/>
      <c r="V50" s="616"/>
      <c r="W50" s="616"/>
      <c r="X50" s="616"/>
      <c r="Y50" s="616"/>
      <c r="Z50" s="867"/>
      <c r="AA50" s="867"/>
      <c r="AB50" s="1126"/>
      <c r="AC50" s="123"/>
      <c r="AD50" s="123"/>
      <c r="AE50" s="123"/>
      <c r="AF50" s="123"/>
      <c r="AG50" s="123"/>
      <c r="AH50" s="123"/>
      <c r="AI50" s="123"/>
      <c r="AJ50" s="123"/>
      <c r="AK50" s="123"/>
      <c r="AL50" s="123"/>
      <c r="AM50" s="123"/>
      <c r="AN50" s="123"/>
      <c r="AO50" s="123"/>
    </row>
    <row r="51" spans="1:131" s="17" customFormat="1" hidden="1" outlineLevel="1">
      <c r="A51" s="635" t="s">
        <v>126</v>
      </c>
      <c r="B51" s="637">
        <v>3737</v>
      </c>
      <c r="C51" s="637">
        <v>3741</v>
      </c>
      <c r="D51" s="637">
        <v>4528</v>
      </c>
      <c r="E51" s="637">
        <v>5407</v>
      </c>
      <c r="F51" s="637">
        <v>5580</v>
      </c>
      <c r="G51" s="637">
        <v>6528</v>
      </c>
      <c r="H51" s="637">
        <v>6786</v>
      </c>
      <c r="I51" s="637">
        <v>9328</v>
      </c>
      <c r="J51" s="637">
        <v>9531</v>
      </c>
      <c r="K51" s="637">
        <v>11962</v>
      </c>
      <c r="L51" s="637">
        <v>13980</v>
      </c>
      <c r="M51" s="638">
        <v>15147</v>
      </c>
      <c r="N51" s="638">
        <v>13264</v>
      </c>
      <c r="O51" s="638">
        <v>13003</v>
      </c>
      <c r="P51" s="638">
        <v>14985</v>
      </c>
      <c r="Q51" s="616"/>
      <c r="R51" s="616"/>
      <c r="S51" s="616"/>
      <c r="T51" s="616"/>
      <c r="U51" s="616"/>
      <c r="V51" s="616"/>
      <c r="W51" s="616"/>
      <c r="X51" s="616"/>
      <c r="Y51" s="616"/>
      <c r="Z51" s="867"/>
      <c r="AA51" s="867"/>
      <c r="AB51" s="1126"/>
      <c r="AC51" s="123"/>
      <c r="AD51" s="123"/>
      <c r="AE51" s="123"/>
      <c r="AF51" s="123"/>
      <c r="AG51" s="123"/>
      <c r="AH51" s="123"/>
      <c r="AI51" s="123"/>
      <c r="AJ51" s="123"/>
      <c r="AK51" s="123"/>
      <c r="AL51" s="123"/>
      <c r="AM51" s="123"/>
      <c r="AN51" s="123"/>
      <c r="AO51" s="123"/>
    </row>
    <row r="52" spans="1:131" s="17" customFormat="1" hidden="1" outlineLevel="1">
      <c r="A52" s="639" t="s">
        <v>124</v>
      </c>
      <c r="B52" s="640">
        <v>13963</v>
      </c>
      <c r="C52" s="640">
        <v>14241</v>
      </c>
      <c r="D52" s="640">
        <v>16219</v>
      </c>
      <c r="E52" s="640">
        <v>17822</v>
      </c>
      <c r="F52" s="640">
        <v>18198</v>
      </c>
      <c r="G52" s="640">
        <v>22179</v>
      </c>
      <c r="H52" s="640">
        <v>23175</v>
      </c>
      <c r="I52" s="640">
        <v>34790</v>
      </c>
      <c r="J52" s="640">
        <v>37166</v>
      </c>
      <c r="K52" s="640">
        <v>53650</v>
      </c>
      <c r="L52" s="640">
        <v>61688</v>
      </c>
      <c r="M52" s="641">
        <v>64357</v>
      </c>
      <c r="N52" s="641">
        <v>48668</v>
      </c>
      <c r="O52" s="641">
        <v>45862</v>
      </c>
      <c r="P52" s="641">
        <v>47222</v>
      </c>
      <c r="Q52" s="642"/>
      <c r="R52" s="642"/>
      <c r="S52" s="642"/>
      <c r="T52" s="642"/>
      <c r="U52" s="642"/>
      <c r="V52" s="642"/>
      <c r="W52" s="642"/>
      <c r="X52" s="642"/>
      <c r="Y52" s="642"/>
      <c r="Z52" s="866"/>
      <c r="AA52" s="866"/>
      <c r="AB52" s="1152"/>
      <c r="AC52" s="121"/>
      <c r="AD52" s="121"/>
      <c r="AE52" s="121"/>
      <c r="AF52" s="121"/>
      <c r="AG52" s="121"/>
      <c r="AH52" s="121"/>
      <c r="AI52" s="121"/>
      <c r="AJ52" s="121"/>
      <c r="AK52" s="121"/>
      <c r="AL52" s="121"/>
      <c r="AM52" s="121"/>
      <c r="AN52" s="121"/>
      <c r="AO52" s="121"/>
    </row>
    <row r="53" spans="1:131" collapsed="1">
      <c r="A53" s="130"/>
      <c r="B53" s="131"/>
      <c r="C53" s="131"/>
      <c r="D53" s="131"/>
      <c r="E53" s="131"/>
      <c r="F53" s="131"/>
      <c r="G53" s="131"/>
      <c r="H53" s="131"/>
      <c r="I53" s="131"/>
      <c r="J53" s="131"/>
      <c r="K53" s="131"/>
      <c r="L53" s="131"/>
      <c r="M53" s="105"/>
      <c r="N53" s="105"/>
      <c r="O53" s="105"/>
      <c r="P53" s="112"/>
      <c r="Q53" s="123"/>
      <c r="R53" s="123"/>
      <c r="S53" s="123"/>
      <c r="T53" s="123"/>
      <c r="U53" s="123"/>
      <c r="V53" s="123"/>
      <c r="W53" s="123"/>
      <c r="X53" s="123"/>
      <c r="Y53" s="123"/>
      <c r="Z53" s="123"/>
      <c r="AA53" s="123"/>
      <c r="AC53" s="123"/>
      <c r="AD53" s="123"/>
      <c r="AE53" s="123"/>
      <c r="AF53" s="123"/>
      <c r="AG53" s="123"/>
      <c r="AH53" s="123"/>
      <c r="AI53" s="123"/>
      <c r="AJ53" s="123"/>
      <c r="AK53" s="123"/>
      <c r="AL53" s="123"/>
      <c r="AM53" s="123"/>
      <c r="AN53" s="123"/>
      <c r="AO53" s="123"/>
    </row>
    <row r="54" spans="1:131">
      <c r="A54" s="11"/>
      <c r="B54" s="123"/>
      <c r="C54" s="123"/>
      <c r="D54" s="123"/>
      <c r="E54" s="123"/>
      <c r="F54" s="123"/>
      <c r="G54" s="123"/>
      <c r="H54" s="123"/>
      <c r="I54" s="123"/>
      <c r="J54" s="123"/>
      <c r="K54" s="123"/>
      <c r="L54" s="123"/>
      <c r="M54" s="123"/>
      <c r="N54" s="108"/>
      <c r="O54" s="123"/>
      <c r="P54" s="123"/>
      <c r="Q54" s="123"/>
      <c r="R54" s="123"/>
      <c r="S54" s="123"/>
      <c r="T54" s="123"/>
      <c r="U54" s="123"/>
      <c r="V54" s="123"/>
      <c r="W54" s="123"/>
      <c r="X54" s="123"/>
      <c r="Y54" s="123"/>
      <c r="Z54" s="123"/>
      <c r="AA54" s="123"/>
      <c r="AC54" s="123"/>
      <c r="AD54" s="123"/>
      <c r="AE54" s="123"/>
      <c r="AF54" s="123"/>
      <c r="AG54" s="123"/>
      <c r="AH54" s="123"/>
      <c r="AI54" s="123"/>
      <c r="AJ54" s="123"/>
      <c r="AK54" s="123"/>
      <c r="AL54" s="123"/>
      <c r="AM54" s="123"/>
      <c r="AN54" s="123"/>
      <c r="AO54" s="123"/>
    </row>
    <row r="55" spans="1:131" s="17" customFormat="1">
      <c r="A55" s="11"/>
      <c r="B55" s="11"/>
      <c r="C55" s="11"/>
      <c r="D55" s="11"/>
      <c r="E55" s="11"/>
      <c r="F55" s="109"/>
      <c r="G55" s="109"/>
      <c r="H55" s="109"/>
      <c r="I55" s="110"/>
      <c r="J55" s="110"/>
      <c r="K55" s="110"/>
      <c r="L55" s="110"/>
      <c r="M55" s="110"/>
      <c r="N55" s="110"/>
      <c r="O55" s="110"/>
      <c r="P55" s="110"/>
      <c r="Q55" s="109"/>
      <c r="R55" s="109"/>
      <c r="S55" s="109"/>
      <c r="T55" s="109"/>
      <c r="U55" s="109"/>
      <c r="V55" s="109"/>
      <c r="W55" s="109"/>
      <c r="X55" s="109"/>
      <c r="Y55" s="109"/>
      <c r="Z55" s="109"/>
      <c r="AA55" s="109"/>
      <c r="AB55" s="7"/>
      <c r="AC55" s="109"/>
      <c r="AD55" s="109"/>
      <c r="AE55" s="109"/>
      <c r="AF55" s="109"/>
      <c r="AG55" s="109"/>
      <c r="AH55" s="109"/>
      <c r="AI55" s="109"/>
      <c r="AJ55" s="109"/>
      <c r="AK55" s="110"/>
      <c r="AL55" s="110"/>
      <c r="AM55" s="110"/>
      <c r="AN55" s="110"/>
      <c r="AO55" s="110"/>
    </row>
    <row r="56" spans="1:131">
      <c r="A56" s="11"/>
      <c r="B56" s="105"/>
      <c r="C56" s="105"/>
      <c r="D56" s="105"/>
      <c r="E56" s="105"/>
      <c r="F56" s="105"/>
      <c r="G56" s="105"/>
      <c r="H56" s="105"/>
      <c r="I56" s="111"/>
      <c r="J56" s="111"/>
      <c r="K56" s="111"/>
      <c r="L56" s="111"/>
      <c r="M56" s="111"/>
      <c r="N56" s="111"/>
      <c r="O56" s="111"/>
      <c r="P56" s="111"/>
      <c r="Q56" s="112"/>
      <c r="R56" s="112"/>
      <c r="S56" s="105"/>
      <c r="T56" s="105"/>
      <c r="U56" s="112"/>
      <c r="V56" s="112"/>
      <c r="W56" s="112"/>
      <c r="X56" s="112"/>
      <c r="Y56" s="112"/>
      <c r="Z56" s="112"/>
      <c r="AA56" s="112"/>
      <c r="AC56" s="112"/>
      <c r="AD56" s="112"/>
      <c r="AE56" s="112"/>
      <c r="AF56" s="112"/>
      <c r="AG56" s="112"/>
      <c r="AH56" s="105"/>
      <c r="AI56" s="105"/>
      <c r="AJ56" s="105"/>
      <c r="AK56" s="105"/>
      <c r="AL56" s="112"/>
      <c r="AM56" s="112"/>
      <c r="AN56" s="112"/>
      <c r="AO56" s="112"/>
    </row>
    <row r="57" spans="1:131">
      <c r="A57" s="11"/>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C57" s="106"/>
      <c r="AD57" s="106"/>
      <c r="AE57" s="106"/>
      <c r="AF57" s="106"/>
      <c r="AG57" s="106"/>
      <c r="AH57" s="106"/>
      <c r="AI57" s="106"/>
      <c r="AJ57" s="106"/>
      <c r="AK57" s="106"/>
      <c r="AL57" s="106"/>
      <c r="AM57" s="106"/>
      <c r="AN57" s="106"/>
      <c r="AO57" s="106"/>
    </row>
    <row r="58" spans="1:131">
      <c r="A58" s="113"/>
      <c r="B58" s="114"/>
      <c r="C58" s="114"/>
      <c r="D58" s="115"/>
      <c r="E58" s="115"/>
      <c r="F58" s="116"/>
      <c r="G58" s="116"/>
      <c r="H58" s="116"/>
      <c r="I58" s="116"/>
      <c r="J58" s="115"/>
      <c r="K58" s="116"/>
      <c r="L58" s="116"/>
      <c r="M58" s="115"/>
      <c r="N58" s="116"/>
      <c r="O58" s="116"/>
      <c r="P58" s="116"/>
      <c r="Q58" s="117"/>
      <c r="R58" s="117"/>
      <c r="S58" s="116"/>
      <c r="T58" s="116"/>
      <c r="U58" s="117"/>
      <c r="V58" s="117"/>
      <c r="W58" s="117"/>
      <c r="X58" s="117"/>
      <c r="Y58" s="117"/>
      <c r="Z58" s="117"/>
      <c r="AA58" s="117"/>
      <c r="AC58" s="117"/>
      <c r="AD58" s="117"/>
      <c r="AE58" s="117"/>
      <c r="AF58" s="117"/>
      <c r="AG58" s="117"/>
      <c r="AH58" s="116"/>
      <c r="AI58" s="116"/>
      <c r="AJ58" s="116"/>
      <c r="AK58" s="116"/>
      <c r="AL58" s="117"/>
      <c r="AM58" s="117"/>
      <c r="AN58" s="117"/>
      <c r="AO58" s="117"/>
    </row>
    <row r="59" spans="1:131">
      <c r="A59" s="114"/>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C59" s="118"/>
      <c r="AD59" s="118"/>
      <c r="AE59" s="118"/>
      <c r="AF59" s="118"/>
      <c r="AG59" s="118"/>
      <c r="AH59" s="118"/>
      <c r="AI59" s="118"/>
      <c r="AJ59" s="118"/>
      <c r="AK59" s="118"/>
      <c r="AL59" s="117"/>
      <c r="AM59" s="117"/>
      <c r="AN59" s="117"/>
      <c r="AO59" s="117"/>
    </row>
    <row r="60" spans="1:131" collapsed="1">
      <c r="A60" s="114"/>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C60" s="118"/>
      <c r="AD60" s="118"/>
      <c r="AE60" s="118"/>
      <c r="AF60" s="118"/>
      <c r="AG60" s="118"/>
      <c r="AH60" s="118"/>
      <c r="AI60" s="118"/>
      <c r="AJ60" s="118"/>
      <c r="AK60" s="118"/>
      <c r="AL60" s="117"/>
      <c r="AM60" s="117"/>
      <c r="AN60" s="117"/>
      <c r="AO60" s="117"/>
    </row>
    <row r="61" spans="1:131">
      <c r="A61" s="114"/>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C61" s="118"/>
      <c r="AD61" s="118"/>
      <c r="AE61" s="118"/>
      <c r="AF61" s="118"/>
      <c r="AG61" s="118"/>
      <c r="AH61" s="118"/>
      <c r="AI61" s="118"/>
      <c r="AJ61" s="118"/>
      <c r="AK61" s="118"/>
      <c r="AL61" s="117"/>
      <c r="AM61" s="117"/>
      <c r="AN61" s="117"/>
      <c r="AO61" s="117"/>
    </row>
    <row r="62" spans="1:131">
      <c r="A62" s="114"/>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C62" s="118"/>
      <c r="AD62" s="118"/>
      <c r="AE62" s="118"/>
      <c r="AF62" s="118"/>
      <c r="AG62" s="118"/>
      <c r="AH62" s="118"/>
      <c r="AI62" s="118"/>
      <c r="AJ62" s="118"/>
      <c r="AK62" s="118"/>
      <c r="AL62" s="117"/>
      <c r="AM62" s="117"/>
      <c r="AN62" s="117"/>
      <c r="AO62" s="117"/>
    </row>
    <row r="63" spans="1:131" hidden="1">
      <c r="A63" s="114"/>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C63" s="118"/>
      <c r="AD63" s="118"/>
      <c r="AE63" s="118"/>
      <c r="AF63" s="118"/>
      <c r="AG63" s="118"/>
      <c r="AH63" s="118"/>
      <c r="AI63" s="118"/>
      <c r="AJ63" s="118"/>
      <c r="AK63" s="118"/>
      <c r="AL63" s="117"/>
      <c r="AM63" s="117"/>
      <c r="AN63" s="117"/>
      <c r="AO63" s="117"/>
    </row>
    <row r="64" spans="1:131" hidden="1">
      <c r="A64" s="113"/>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C64" s="119"/>
      <c r="AD64" s="119"/>
      <c r="AE64" s="119"/>
      <c r="AF64" s="119"/>
      <c r="AG64" s="119"/>
      <c r="AH64" s="119"/>
      <c r="AI64" s="119"/>
      <c r="AJ64" s="119"/>
      <c r="AK64" s="119"/>
      <c r="AL64" s="116"/>
      <c r="AM64" s="116"/>
      <c r="AN64" s="116"/>
      <c r="AO64" s="116"/>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row>
    <row r="65" spans="1:244" hidden="1">
      <c r="A65" s="114"/>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C65" s="120"/>
      <c r="AD65" s="120"/>
      <c r="AE65" s="120"/>
      <c r="AF65" s="120"/>
      <c r="AG65" s="120"/>
      <c r="AH65" s="120"/>
      <c r="AI65" s="120"/>
      <c r="AJ65" s="120"/>
      <c r="AK65" s="120"/>
      <c r="AL65" s="110"/>
      <c r="AM65" s="110"/>
      <c r="AN65" s="110"/>
      <c r="AO65" s="1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row>
    <row r="66" spans="1:244" hidden="1">
      <c r="A66" s="121"/>
      <c r="B66" s="106"/>
      <c r="C66" s="106"/>
      <c r="D66" s="105"/>
      <c r="E66" s="105"/>
      <c r="F66" s="112"/>
      <c r="G66" s="112"/>
      <c r="H66" s="112"/>
      <c r="I66" s="112"/>
      <c r="J66" s="105"/>
      <c r="K66" s="112"/>
      <c r="L66" s="112"/>
      <c r="M66" s="105"/>
      <c r="N66" s="112"/>
      <c r="O66" s="112"/>
      <c r="P66" s="112"/>
      <c r="Q66" s="110"/>
      <c r="R66" s="110"/>
      <c r="S66" s="112"/>
      <c r="T66" s="112"/>
      <c r="U66" s="110"/>
      <c r="V66" s="110"/>
      <c r="W66" s="110"/>
      <c r="X66" s="110"/>
      <c r="Y66" s="110"/>
      <c r="Z66" s="110"/>
      <c r="AA66" s="110"/>
      <c r="AC66" s="110"/>
      <c r="AD66" s="110"/>
      <c r="AE66" s="110"/>
      <c r="AF66" s="110"/>
      <c r="AG66" s="110"/>
      <c r="AH66" s="112"/>
      <c r="AI66" s="112"/>
      <c r="AJ66" s="112"/>
      <c r="AK66" s="112"/>
      <c r="AL66" s="110"/>
      <c r="AM66" s="110"/>
      <c r="AN66" s="110"/>
      <c r="AO66" s="1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row>
    <row r="67" spans="1:244" hidden="1">
      <c r="A67" s="106"/>
      <c r="B67" s="106"/>
      <c r="C67" s="106"/>
      <c r="D67" s="122"/>
      <c r="E67" s="122"/>
      <c r="F67" s="110"/>
      <c r="G67" s="110"/>
      <c r="H67" s="110"/>
      <c r="I67" s="110"/>
      <c r="J67" s="123"/>
      <c r="K67" s="106"/>
      <c r="L67" s="110"/>
      <c r="M67" s="122"/>
      <c r="N67" s="110"/>
      <c r="O67" s="110"/>
      <c r="P67" s="110"/>
      <c r="Q67" s="110"/>
      <c r="R67" s="110"/>
      <c r="S67" s="110"/>
      <c r="T67" s="110"/>
      <c r="U67" s="110"/>
      <c r="V67" s="110"/>
      <c r="W67" s="110"/>
      <c r="X67" s="110"/>
      <c r="Y67" s="110"/>
      <c r="Z67" s="110"/>
      <c r="AA67" s="110"/>
      <c r="AC67" s="110"/>
      <c r="AD67" s="110"/>
      <c r="AE67" s="110"/>
      <c r="AF67" s="110"/>
      <c r="AG67" s="110"/>
      <c r="AH67" s="110"/>
      <c r="AI67" s="110"/>
      <c r="AJ67" s="110"/>
      <c r="AK67" s="110"/>
      <c r="AL67" s="110"/>
      <c r="AM67" s="110"/>
      <c r="AN67" s="110"/>
      <c r="AO67" s="1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24"/>
      <c r="CB67" s="10"/>
      <c r="CC67" s="10"/>
      <c r="CD67" s="124"/>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24"/>
      <c r="DY67" s="10"/>
      <c r="DZ67" s="10"/>
      <c r="EA67" s="124"/>
    </row>
    <row r="68" spans="1:244" s="18" customFormat="1" collapsed="1">
      <c r="A68" s="106"/>
      <c r="B68" s="122"/>
      <c r="C68" s="122"/>
      <c r="D68" s="122"/>
      <c r="E68" s="122"/>
      <c r="F68" s="110"/>
      <c r="G68" s="110"/>
      <c r="H68" s="110"/>
      <c r="I68" s="110"/>
      <c r="J68" s="122"/>
      <c r="K68" s="110"/>
      <c r="L68" s="110"/>
      <c r="M68" s="122"/>
      <c r="N68" s="110"/>
      <c r="O68" s="110"/>
      <c r="P68" s="110"/>
      <c r="Q68" s="110"/>
      <c r="R68" s="110"/>
      <c r="S68" s="110"/>
      <c r="T68" s="110"/>
      <c r="U68" s="110"/>
      <c r="V68" s="110"/>
      <c r="W68" s="110"/>
      <c r="X68" s="110"/>
      <c r="Y68" s="110"/>
      <c r="Z68" s="110"/>
      <c r="AA68" s="110"/>
      <c r="AB68" s="7"/>
      <c r="AC68" s="110"/>
      <c r="AD68" s="110"/>
      <c r="AE68" s="110"/>
      <c r="AF68" s="110"/>
      <c r="AG68" s="110"/>
      <c r="AH68" s="110"/>
      <c r="AI68" s="110"/>
      <c r="AJ68" s="110"/>
      <c r="AK68" s="110"/>
      <c r="AL68" s="110"/>
      <c r="AM68" s="110"/>
      <c r="AN68" s="110"/>
      <c r="AO68" s="1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row>
    <row r="69" spans="1:244" s="18" customFormat="1">
      <c r="A69" s="106"/>
      <c r="B69" s="122"/>
      <c r="C69" s="122"/>
      <c r="D69" s="122"/>
      <c r="E69" s="122"/>
      <c r="F69" s="110"/>
      <c r="G69" s="110"/>
      <c r="H69" s="110"/>
      <c r="I69" s="110"/>
      <c r="J69" s="122"/>
      <c r="K69" s="110"/>
      <c r="L69" s="110"/>
      <c r="M69" s="122"/>
      <c r="N69" s="110"/>
      <c r="O69" s="110"/>
      <c r="P69" s="110"/>
      <c r="Q69" s="110"/>
      <c r="R69" s="110"/>
      <c r="S69" s="110"/>
      <c r="T69" s="110"/>
      <c r="U69" s="110"/>
      <c r="V69" s="110"/>
      <c r="W69" s="110"/>
      <c r="X69" s="110"/>
      <c r="Y69" s="110"/>
      <c r="Z69" s="110"/>
      <c r="AA69" s="110"/>
      <c r="AB69" s="7"/>
      <c r="AC69" s="110"/>
      <c r="AD69" s="110"/>
      <c r="AE69" s="110"/>
      <c r="AF69" s="110"/>
      <c r="AG69" s="110"/>
      <c r="AH69" s="110"/>
      <c r="AI69" s="110"/>
      <c r="AJ69" s="110"/>
      <c r="AK69" s="110"/>
      <c r="AL69" s="110"/>
      <c r="AM69" s="110"/>
      <c r="AN69" s="110"/>
      <c r="AO69" s="1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row>
    <row r="70" spans="1:244" s="18" customFormat="1">
      <c r="A70" s="11"/>
      <c r="B70" s="122"/>
      <c r="C70" s="122"/>
      <c r="D70" s="122"/>
      <c r="E70" s="122"/>
      <c r="F70" s="110"/>
      <c r="G70" s="110"/>
      <c r="H70" s="110"/>
      <c r="I70" s="110"/>
      <c r="J70" s="122"/>
      <c r="K70" s="110"/>
      <c r="L70" s="110"/>
      <c r="M70" s="122"/>
      <c r="N70" s="110"/>
      <c r="O70" s="110"/>
      <c r="P70" s="110"/>
      <c r="Q70" s="110"/>
      <c r="R70" s="110"/>
      <c r="S70" s="110"/>
      <c r="T70" s="110"/>
      <c r="U70" s="110"/>
      <c r="V70" s="110"/>
      <c r="W70" s="110"/>
      <c r="X70" s="110"/>
      <c r="Y70" s="110"/>
      <c r="Z70" s="110"/>
      <c r="AA70" s="110"/>
      <c r="AB70" s="7"/>
      <c r="AC70" s="110"/>
      <c r="AD70" s="110"/>
      <c r="AE70" s="110"/>
      <c r="AF70" s="110"/>
      <c r="AG70" s="110"/>
      <c r="AH70" s="110"/>
      <c r="AI70" s="110"/>
      <c r="AJ70" s="110"/>
      <c r="AK70" s="110"/>
      <c r="AL70" s="110"/>
      <c r="AM70" s="110"/>
      <c r="AN70" s="110"/>
      <c r="AO70" s="1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row>
    <row r="71" spans="1:244" s="18" customFormat="1" hidden="1">
      <c r="A71" s="121"/>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7"/>
      <c r="AC71" s="112"/>
      <c r="AD71" s="112"/>
      <c r="AE71" s="112"/>
      <c r="AF71" s="112"/>
      <c r="AG71" s="112"/>
      <c r="AH71" s="112"/>
      <c r="AI71" s="112"/>
      <c r="AJ71" s="112"/>
      <c r="AK71" s="112"/>
      <c r="AL71" s="112"/>
      <c r="AM71" s="112"/>
      <c r="AN71" s="112"/>
      <c r="AO71" s="112"/>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row>
    <row r="72" spans="1:244" s="18" customFormat="1" hidden="1">
      <c r="A72" s="106"/>
      <c r="B72" s="106"/>
      <c r="C72" s="106"/>
      <c r="D72" s="122"/>
      <c r="E72" s="122"/>
      <c r="F72" s="110"/>
      <c r="G72" s="110"/>
      <c r="H72" s="110"/>
      <c r="I72" s="110"/>
      <c r="J72" s="122"/>
      <c r="K72" s="110"/>
      <c r="L72" s="110"/>
      <c r="M72" s="122"/>
      <c r="N72" s="110"/>
      <c r="O72" s="110"/>
      <c r="P72" s="110"/>
      <c r="Q72" s="110"/>
      <c r="R72" s="110"/>
      <c r="S72" s="110"/>
      <c r="T72" s="110"/>
      <c r="U72" s="110"/>
      <c r="V72" s="110"/>
      <c r="W72" s="110"/>
      <c r="X72" s="110"/>
      <c r="Y72" s="110"/>
      <c r="Z72" s="110"/>
      <c r="AA72" s="110"/>
      <c r="AB72" s="7"/>
      <c r="AC72" s="110"/>
      <c r="AD72" s="110"/>
      <c r="AE72" s="110"/>
      <c r="AF72" s="110"/>
      <c r="AG72" s="110"/>
      <c r="AH72" s="110"/>
      <c r="AI72" s="110"/>
      <c r="AJ72" s="110"/>
      <c r="AK72" s="110"/>
      <c r="AL72" s="110"/>
      <c r="AM72" s="110"/>
      <c r="AN72" s="110"/>
      <c r="AO72" s="1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row>
    <row r="73" spans="1:244" s="18" customFormat="1" hidden="1">
      <c r="A73" s="106"/>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7"/>
      <c r="AC73" s="122"/>
      <c r="AD73" s="122"/>
      <c r="AE73" s="122"/>
      <c r="AF73" s="122"/>
      <c r="AG73" s="122"/>
      <c r="AH73" s="122"/>
      <c r="AI73" s="122"/>
      <c r="AJ73" s="122"/>
      <c r="AK73" s="122"/>
      <c r="AL73" s="110"/>
      <c r="AM73" s="110"/>
      <c r="AN73" s="110"/>
      <c r="AO73" s="1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98"/>
      <c r="FS73" s="7"/>
      <c r="FT73" s="7"/>
      <c r="FU73" s="98"/>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98"/>
      <c r="HP73" s="7"/>
    </row>
    <row r="74" spans="1:244" s="107" customFormat="1" hidden="1">
      <c r="A74" s="106"/>
      <c r="B74" s="122"/>
      <c r="C74" s="122"/>
      <c r="D74" s="122"/>
      <c r="E74" s="122"/>
      <c r="F74" s="110"/>
      <c r="G74" s="110"/>
      <c r="H74" s="110"/>
      <c r="I74" s="110"/>
      <c r="J74" s="122"/>
      <c r="K74" s="110"/>
      <c r="L74" s="110"/>
      <c r="M74" s="122"/>
      <c r="N74" s="110"/>
      <c r="O74" s="110"/>
      <c r="P74" s="110"/>
      <c r="Q74" s="110"/>
      <c r="R74" s="110"/>
      <c r="S74" s="110"/>
      <c r="T74" s="110"/>
      <c r="U74" s="110"/>
      <c r="V74" s="110"/>
      <c r="W74" s="110"/>
      <c r="X74" s="110"/>
      <c r="Y74" s="110"/>
      <c r="Z74" s="110"/>
      <c r="AA74" s="110"/>
      <c r="AB74" s="7"/>
      <c r="AC74" s="110"/>
      <c r="AD74" s="110"/>
      <c r="AE74" s="110"/>
      <c r="AF74" s="110"/>
      <c r="AG74" s="110"/>
      <c r="AH74" s="110"/>
      <c r="AI74" s="110"/>
      <c r="AJ74" s="110"/>
      <c r="AK74" s="110"/>
      <c r="AL74" s="110"/>
      <c r="AM74" s="110"/>
      <c r="AN74" s="110"/>
      <c r="AO74" s="1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row>
    <row r="75" spans="1:244" hidden="1">
      <c r="A75" s="121"/>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C75" s="112"/>
      <c r="AD75" s="112"/>
      <c r="AE75" s="112"/>
      <c r="AF75" s="112"/>
      <c r="AG75" s="112"/>
      <c r="AH75" s="112"/>
      <c r="AI75" s="112"/>
      <c r="AJ75" s="112"/>
      <c r="AK75" s="112"/>
      <c r="AL75" s="112"/>
      <c r="AM75" s="112"/>
      <c r="AN75" s="112"/>
      <c r="AO75" s="112"/>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row>
    <row r="76" spans="1:244" hidden="1">
      <c r="A76" s="106"/>
      <c r="B76" s="106"/>
      <c r="C76" s="106"/>
      <c r="D76" s="106"/>
      <c r="E76" s="110"/>
      <c r="F76" s="106"/>
      <c r="G76" s="106"/>
      <c r="H76" s="106"/>
      <c r="I76" s="110"/>
      <c r="J76" s="106"/>
      <c r="K76" s="110"/>
      <c r="L76" s="106"/>
      <c r="M76" s="110"/>
      <c r="N76" s="110"/>
      <c r="O76" s="110"/>
      <c r="P76" s="110"/>
      <c r="Q76" s="110"/>
      <c r="R76" s="110"/>
      <c r="S76" s="110"/>
      <c r="T76" s="110"/>
      <c r="U76" s="110"/>
      <c r="V76" s="110"/>
      <c r="W76" s="110"/>
      <c r="X76" s="110"/>
      <c r="Y76" s="110"/>
      <c r="Z76" s="110"/>
      <c r="AA76" s="110"/>
      <c r="AC76" s="110"/>
      <c r="AD76" s="110"/>
      <c r="AE76" s="110"/>
      <c r="AF76" s="110"/>
      <c r="AG76" s="110"/>
      <c r="AH76" s="110"/>
      <c r="AI76" s="110"/>
      <c r="AJ76" s="110"/>
      <c r="AK76" s="110"/>
      <c r="AL76" s="110"/>
      <c r="AM76" s="110"/>
      <c r="AN76" s="110"/>
      <c r="AO76" s="1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row>
    <row r="77" spans="1:244" hidden="1">
      <c r="A77" s="10"/>
      <c r="B77" s="125"/>
      <c r="C77" s="125"/>
      <c r="D77" s="125"/>
      <c r="E77" s="10"/>
      <c r="F77" s="10"/>
      <c r="G77" s="10"/>
      <c r="H77" s="10"/>
      <c r="I77" s="10"/>
      <c r="J77" s="10"/>
      <c r="K77" s="10"/>
      <c r="L77" s="10"/>
      <c r="M77" s="10"/>
      <c r="N77" s="10"/>
      <c r="O77" s="10"/>
      <c r="P77" s="10"/>
      <c r="Q77" s="10"/>
      <c r="R77" s="10"/>
      <c r="S77" s="10"/>
      <c r="T77" s="10"/>
      <c r="U77" s="10"/>
      <c r="V77" s="10"/>
      <c r="W77" s="10"/>
      <c r="X77" s="10"/>
      <c r="Y77" s="10"/>
      <c r="Z77" s="10"/>
      <c r="AA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row>
    <row r="78" spans="1:244" hidden="1">
      <c r="A78" s="10"/>
      <c r="B78" s="125"/>
      <c r="C78" s="125"/>
      <c r="D78" s="125"/>
      <c r="E78" s="10"/>
      <c r="F78" s="10"/>
      <c r="G78" s="10"/>
      <c r="H78" s="10"/>
      <c r="I78" s="10"/>
      <c r="J78" s="10"/>
      <c r="K78" s="10"/>
      <c r="L78" s="10"/>
      <c r="M78" s="10"/>
      <c r="N78" s="10"/>
      <c r="O78" s="10"/>
      <c r="P78" s="10"/>
      <c r="Q78" s="10"/>
      <c r="R78" s="10"/>
      <c r="S78" s="10"/>
      <c r="T78" s="10"/>
      <c r="U78" s="10"/>
      <c r="V78" s="10"/>
      <c r="W78" s="10"/>
      <c r="X78" s="10"/>
      <c r="Y78" s="10"/>
      <c r="Z78" s="10"/>
      <c r="AA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row>
    <row r="79" spans="1:244" collapsed="1">
      <c r="A79" s="10"/>
      <c r="B79" s="125"/>
      <c r="C79" s="125"/>
      <c r="D79" s="125"/>
      <c r="E79" s="10"/>
      <c r="F79" s="10"/>
      <c r="G79" s="10"/>
      <c r="H79" s="10"/>
      <c r="I79" s="10"/>
      <c r="J79" s="10"/>
      <c r="K79" s="10"/>
      <c r="L79" s="10"/>
      <c r="M79" s="10"/>
      <c r="N79" s="10"/>
      <c r="O79" s="10"/>
      <c r="P79" s="10"/>
      <c r="Q79" s="10"/>
      <c r="R79" s="10"/>
      <c r="S79" s="10"/>
      <c r="T79" s="10"/>
      <c r="U79" s="10"/>
      <c r="V79" s="10"/>
      <c r="W79" s="10"/>
      <c r="X79" s="10"/>
      <c r="Y79" s="10"/>
      <c r="Z79" s="10"/>
      <c r="AA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row>
    <row r="80" spans="1:244">
      <c r="A80" s="121"/>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c r="CO80" s="106"/>
      <c r="CP80" s="106"/>
      <c r="CQ80" s="106"/>
      <c r="CR80" s="106"/>
      <c r="CS80" s="106"/>
      <c r="CT80" s="106"/>
      <c r="CU80" s="106"/>
      <c r="CV80" s="106"/>
      <c r="CW80" s="106"/>
      <c r="CX80" s="106"/>
      <c r="CY80" s="106"/>
      <c r="CZ80" s="106"/>
      <c r="DA80" s="106"/>
      <c r="DB80" s="106"/>
      <c r="DC80" s="106"/>
      <c r="DD80" s="106"/>
      <c r="DE80" s="106"/>
      <c r="DF80" s="106"/>
      <c r="DG80" s="106"/>
      <c r="DH80" s="106"/>
      <c r="DI80" s="106"/>
      <c r="DJ80" s="106"/>
      <c r="DK80" s="106"/>
      <c r="DL80" s="106"/>
      <c r="DM80" s="106"/>
      <c r="DN80" s="106"/>
      <c r="DO80" s="106"/>
      <c r="DP80" s="106"/>
      <c r="DQ80" s="106"/>
      <c r="DR80" s="106"/>
      <c r="DS80" s="106"/>
      <c r="DT80" s="106"/>
      <c r="DU80" s="106"/>
      <c r="DV80" s="106"/>
      <c r="DW80" s="106"/>
      <c r="DX80" s="106"/>
      <c r="DY80" s="106"/>
      <c r="DZ80" s="106"/>
      <c r="EA80" s="106"/>
      <c r="EB80" s="106"/>
      <c r="EC80" s="106"/>
      <c r="ED80" s="106"/>
      <c r="EE80" s="106"/>
      <c r="EF80" s="106"/>
      <c r="EG80" s="106"/>
      <c r="EH80" s="106"/>
      <c r="EI80" s="106"/>
      <c r="EJ80" s="106"/>
      <c r="EK80" s="106"/>
      <c r="EL80" s="106"/>
      <c r="EM80" s="106"/>
      <c r="EN80" s="106"/>
      <c r="EO80" s="106"/>
      <c r="EP80" s="106"/>
      <c r="EQ80" s="106"/>
      <c r="ER80" s="106"/>
      <c r="ES80" s="106"/>
      <c r="ET80" s="106"/>
      <c r="EU80" s="106"/>
      <c r="EV80" s="106"/>
      <c r="EW80" s="106"/>
      <c r="EX80" s="106"/>
      <c r="EY80" s="106"/>
      <c r="EZ80" s="106"/>
      <c r="FA80" s="106"/>
      <c r="FB80" s="106"/>
      <c r="FC80" s="106"/>
      <c r="FD80" s="106"/>
      <c r="FE80" s="106"/>
      <c r="FF80" s="106"/>
      <c r="FG80" s="106"/>
      <c r="FH80" s="106"/>
      <c r="FI80" s="106"/>
      <c r="FJ80" s="106"/>
      <c r="FK80" s="106"/>
      <c r="FL80" s="106"/>
      <c r="FM80" s="106"/>
      <c r="FN80" s="106"/>
      <c r="FO80" s="106"/>
      <c r="FP80" s="106"/>
      <c r="FQ80" s="106"/>
      <c r="FR80" s="106"/>
      <c r="FS80" s="106"/>
      <c r="FT80" s="106"/>
      <c r="FU80" s="106"/>
      <c r="FV80" s="106"/>
      <c r="FW80" s="106"/>
      <c r="FX80" s="106"/>
      <c r="FY80" s="106"/>
      <c r="FZ80" s="106"/>
      <c r="GA80" s="106"/>
      <c r="GB80" s="106"/>
      <c r="GC80" s="106"/>
      <c r="GD80" s="106"/>
      <c r="GE80" s="106"/>
      <c r="GF80" s="106"/>
      <c r="GG80" s="106"/>
      <c r="GH80" s="106"/>
      <c r="GI80" s="106"/>
      <c r="GJ80" s="106"/>
      <c r="GK80" s="106"/>
      <c r="GL80" s="106"/>
      <c r="GM80" s="106"/>
      <c r="GN80" s="106"/>
      <c r="GO80" s="106"/>
      <c r="GP80" s="106"/>
      <c r="GQ80" s="106"/>
      <c r="GR80" s="106"/>
      <c r="GS80" s="106"/>
      <c r="GT80" s="106"/>
      <c r="GU80" s="106"/>
      <c r="GV80" s="106"/>
      <c r="GW80" s="106"/>
      <c r="GX80" s="106"/>
      <c r="GY80" s="106"/>
      <c r="GZ80" s="106"/>
      <c r="HA80" s="106"/>
      <c r="HB80" s="106"/>
      <c r="HC80" s="106"/>
      <c r="HD80" s="106"/>
      <c r="HE80" s="106"/>
      <c r="HF80" s="106"/>
      <c r="HG80" s="106"/>
      <c r="HH80" s="106"/>
      <c r="HI80" s="106"/>
      <c r="HJ80" s="106"/>
      <c r="HK80" s="106"/>
      <c r="HL80" s="106"/>
      <c r="HM80" s="106"/>
      <c r="HN80" s="106"/>
      <c r="HO80" s="106"/>
      <c r="HP80" s="106"/>
      <c r="HQ80" s="106"/>
      <c r="HR80" s="106"/>
      <c r="HS80" s="106"/>
      <c r="HT80" s="106"/>
      <c r="HU80" s="106"/>
      <c r="HV80" s="106"/>
      <c r="HW80" s="106"/>
      <c r="HX80" s="106"/>
      <c r="HY80" s="106"/>
      <c r="HZ80" s="106"/>
      <c r="IA80" s="106"/>
      <c r="IB80" s="106"/>
      <c r="IC80" s="106"/>
      <c r="ID80" s="106"/>
      <c r="IE80" s="106"/>
      <c r="IF80" s="106"/>
      <c r="IG80" s="106"/>
      <c r="IH80" s="106"/>
      <c r="II80" s="106"/>
      <c r="IJ80" s="106"/>
    </row>
    <row r="81" spans="1:244">
      <c r="A81" s="126"/>
      <c r="B81" s="124"/>
      <c r="C81" s="124"/>
      <c r="D81" s="124"/>
      <c r="E81" s="26"/>
      <c r="F81" s="26"/>
      <c r="G81" s="26"/>
      <c r="H81" s="26"/>
      <c r="I81" s="26"/>
      <c r="J81" s="26"/>
      <c r="K81" s="26"/>
      <c r="L81" s="26"/>
      <c r="M81" s="26"/>
      <c r="N81" s="26"/>
      <c r="O81" s="26"/>
      <c r="P81" s="26"/>
      <c r="Q81" s="26"/>
      <c r="R81" s="26"/>
      <c r="S81" s="26"/>
      <c r="T81" s="26"/>
      <c r="Z81" s="769"/>
    </row>
    <row r="82" spans="1:244" hidden="1">
      <c r="A82" s="127"/>
      <c r="B82" s="128"/>
      <c r="C82" s="128"/>
      <c r="D82" s="128"/>
      <c r="E82" s="26"/>
      <c r="F82" s="26"/>
      <c r="G82" s="26"/>
      <c r="H82" s="26"/>
      <c r="I82" s="26"/>
      <c r="J82" s="26"/>
      <c r="K82" s="26"/>
      <c r="L82" s="26"/>
      <c r="M82" s="26"/>
      <c r="N82" s="26"/>
      <c r="O82" s="26"/>
      <c r="P82" s="26"/>
      <c r="Q82" s="26"/>
      <c r="R82" s="26"/>
      <c r="S82" s="26"/>
      <c r="T82" s="26"/>
      <c r="Z82" s="769"/>
    </row>
    <row r="83" spans="1:244" hidden="1">
      <c r="A83" s="127"/>
      <c r="B83" s="128"/>
      <c r="C83" s="128"/>
      <c r="D83" s="128"/>
      <c r="E83" s="26"/>
      <c r="F83" s="26"/>
      <c r="G83" s="26"/>
      <c r="H83" s="26"/>
      <c r="I83" s="26"/>
      <c r="J83" s="26"/>
      <c r="K83" s="26"/>
      <c r="L83" s="26"/>
      <c r="M83" s="26"/>
      <c r="N83" s="26"/>
      <c r="O83" s="26"/>
      <c r="P83" s="26"/>
      <c r="Q83" s="26"/>
      <c r="R83" s="26"/>
      <c r="S83" s="26"/>
      <c r="T83" s="26"/>
      <c r="Z83" s="769"/>
    </row>
    <row r="84" spans="1:244" s="17" customFormat="1" hidden="1">
      <c r="A84" s="127"/>
      <c r="B84" s="128"/>
      <c r="C84" s="128"/>
      <c r="D84" s="128"/>
      <c r="E84" s="33"/>
      <c r="F84" s="33"/>
      <c r="G84" s="33"/>
      <c r="H84" s="33"/>
      <c r="I84" s="33"/>
      <c r="J84" s="33"/>
      <c r="K84" s="33"/>
      <c r="L84" s="33"/>
      <c r="M84" s="33"/>
      <c r="N84" s="33"/>
      <c r="O84" s="33"/>
      <c r="P84" s="33"/>
      <c r="Q84" s="33"/>
      <c r="R84" s="33"/>
      <c r="S84" s="33"/>
      <c r="T84" s="33"/>
      <c r="Z84" s="861"/>
      <c r="AB84" s="7"/>
    </row>
    <row r="85" spans="1:244" hidden="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c r="DD85" s="106"/>
      <c r="DE85" s="106"/>
      <c r="DF85" s="106"/>
      <c r="DG85" s="106"/>
      <c r="DH85" s="106"/>
      <c r="DI85" s="106"/>
      <c r="DJ85" s="106"/>
      <c r="DK85" s="106"/>
      <c r="DL85" s="106"/>
      <c r="DM85" s="106"/>
      <c r="DN85" s="106"/>
      <c r="DO85" s="106"/>
      <c r="DP85" s="106"/>
      <c r="DQ85" s="106"/>
      <c r="DR85" s="106"/>
      <c r="DS85" s="106"/>
      <c r="DT85" s="106"/>
      <c r="DU85" s="106"/>
      <c r="DV85" s="106"/>
      <c r="DW85" s="106"/>
      <c r="DX85" s="106"/>
      <c r="DY85" s="106"/>
      <c r="DZ85" s="106"/>
      <c r="EA85" s="106"/>
      <c r="EB85" s="106"/>
      <c r="EC85" s="106"/>
      <c r="ED85" s="106"/>
      <c r="EE85" s="106"/>
      <c r="EF85" s="106"/>
      <c r="EG85" s="106"/>
      <c r="EH85" s="106"/>
      <c r="EI85" s="106"/>
      <c r="EJ85" s="106"/>
      <c r="EK85" s="106"/>
      <c r="EL85" s="106"/>
      <c r="EM85" s="106"/>
      <c r="EN85" s="106"/>
      <c r="EO85" s="106"/>
      <c r="EP85" s="106"/>
      <c r="EQ85" s="106"/>
      <c r="ER85" s="106"/>
      <c r="ES85" s="106"/>
      <c r="ET85" s="106"/>
      <c r="EU85" s="106"/>
      <c r="EV85" s="106"/>
      <c r="EW85" s="106"/>
      <c r="EX85" s="106"/>
      <c r="EY85" s="106"/>
      <c r="EZ85" s="106"/>
      <c r="FA85" s="106"/>
      <c r="FB85" s="106"/>
      <c r="FC85" s="106"/>
      <c r="FD85" s="106"/>
      <c r="FE85" s="106"/>
      <c r="FF85" s="106"/>
      <c r="FG85" s="106"/>
      <c r="FH85" s="106"/>
      <c r="FI85" s="106"/>
      <c r="FJ85" s="106"/>
      <c r="FK85" s="106"/>
      <c r="FL85" s="106"/>
      <c r="FM85" s="106"/>
      <c r="FN85" s="106"/>
      <c r="FO85" s="106"/>
      <c r="FP85" s="106"/>
      <c r="FQ85" s="106"/>
      <c r="FR85" s="106"/>
      <c r="FS85" s="106"/>
      <c r="FT85" s="106"/>
      <c r="FU85" s="106"/>
      <c r="FV85" s="106"/>
      <c r="FW85" s="106"/>
      <c r="FX85" s="106"/>
      <c r="FY85" s="106"/>
      <c r="FZ85" s="106"/>
      <c r="GA85" s="106"/>
      <c r="GB85" s="106"/>
      <c r="GC85" s="106"/>
      <c r="GD85" s="106"/>
      <c r="GE85" s="106"/>
      <c r="GF85" s="106"/>
      <c r="GG85" s="106"/>
      <c r="GH85" s="106"/>
      <c r="GI85" s="106"/>
      <c r="GJ85" s="106"/>
      <c r="GK85" s="106"/>
      <c r="GL85" s="106"/>
      <c r="GM85" s="106"/>
      <c r="GN85" s="106"/>
      <c r="GO85" s="106"/>
      <c r="GP85" s="106"/>
      <c r="GQ85" s="106"/>
      <c r="GR85" s="106"/>
      <c r="GS85" s="106"/>
      <c r="GT85" s="106"/>
      <c r="GU85" s="106"/>
      <c r="GV85" s="106"/>
      <c r="GW85" s="106"/>
      <c r="GX85" s="106"/>
      <c r="GY85" s="106"/>
      <c r="GZ85" s="106"/>
      <c r="HA85" s="106"/>
      <c r="HB85" s="106"/>
      <c r="HC85" s="106"/>
      <c r="HD85" s="106"/>
      <c r="HE85" s="106"/>
      <c r="HF85" s="106"/>
      <c r="HG85" s="106"/>
      <c r="HH85" s="106"/>
      <c r="HI85" s="106"/>
      <c r="HJ85" s="106"/>
      <c r="HK85" s="106"/>
      <c r="HL85" s="106"/>
      <c r="HM85" s="106"/>
      <c r="HN85" s="106"/>
      <c r="HO85" s="106"/>
      <c r="HP85" s="106"/>
      <c r="HQ85" s="106"/>
      <c r="HR85" s="106"/>
      <c r="HS85" s="106"/>
      <c r="HT85" s="106"/>
      <c r="HU85" s="106"/>
      <c r="HV85" s="106"/>
      <c r="HW85" s="106"/>
      <c r="HX85" s="106"/>
      <c r="HY85" s="106"/>
      <c r="HZ85" s="106"/>
      <c r="IA85" s="106"/>
      <c r="IB85" s="106"/>
      <c r="IC85" s="106"/>
      <c r="ID85" s="106"/>
      <c r="IE85" s="106"/>
      <c r="IF85" s="106"/>
      <c r="IG85" s="106"/>
      <c r="IH85" s="106"/>
      <c r="II85" s="106"/>
      <c r="IJ85" s="106"/>
    </row>
    <row r="86" spans="1:244" hidden="1">
      <c r="A86" s="106"/>
      <c r="B86" s="122"/>
      <c r="C86" s="122"/>
      <c r="D86" s="122"/>
      <c r="E86" s="122"/>
      <c r="F86" s="110"/>
      <c r="G86" s="110"/>
      <c r="H86" s="110"/>
      <c r="I86" s="110"/>
      <c r="J86" s="122"/>
      <c r="K86" s="110"/>
      <c r="L86" s="110"/>
      <c r="M86" s="122"/>
      <c r="N86" s="110"/>
      <c r="O86" s="110"/>
      <c r="P86" s="110"/>
      <c r="Q86" s="110"/>
      <c r="R86" s="110"/>
      <c r="S86" s="110"/>
      <c r="T86" s="110"/>
      <c r="U86" s="110"/>
      <c r="V86" s="110"/>
      <c r="W86" s="110"/>
      <c r="X86" s="110"/>
      <c r="Y86" s="110"/>
      <c r="Z86" s="110"/>
      <c r="AA86" s="110"/>
      <c r="AC86" s="110"/>
      <c r="AD86" s="110"/>
      <c r="AE86" s="110"/>
      <c r="AF86" s="110"/>
      <c r="AG86" s="110"/>
      <c r="AH86" s="110"/>
      <c r="AI86" s="110"/>
      <c r="AJ86" s="110"/>
      <c r="AK86" s="110"/>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c r="DD86" s="106"/>
      <c r="DE86" s="106"/>
      <c r="DF86" s="106"/>
      <c r="DG86" s="106"/>
      <c r="DH86" s="106"/>
      <c r="DI86" s="106"/>
      <c r="DJ86" s="106"/>
      <c r="DK86" s="106"/>
      <c r="DL86" s="106"/>
      <c r="DM86" s="106"/>
      <c r="DN86" s="106"/>
      <c r="DO86" s="106"/>
      <c r="DP86" s="106"/>
      <c r="DQ86" s="106"/>
      <c r="DR86" s="106"/>
      <c r="DS86" s="106"/>
      <c r="DT86" s="106"/>
      <c r="DU86" s="106"/>
      <c r="DV86" s="106"/>
      <c r="DW86" s="106"/>
      <c r="DX86" s="106"/>
      <c r="DY86" s="106"/>
      <c r="DZ86" s="106"/>
      <c r="EA86" s="106"/>
      <c r="EB86" s="106"/>
      <c r="EC86" s="106"/>
      <c r="ED86" s="106"/>
      <c r="EE86" s="106"/>
      <c r="EF86" s="106"/>
      <c r="EG86" s="106"/>
      <c r="EH86" s="106"/>
      <c r="EI86" s="106"/>
      <c r="EJ86" s="106"/>
      <c r="EK86" s="106"/>
      <c r="EL86" s="106"/>
      <c r="EM86" s="106"/>
      <c r="EN86" s="106"/>
      <c r="EO86" s="106"/>
      <c r="EP86" s="106"/>
      <c r="EQ86" s="106"/>
      <c r="ER86" s="106"/>
      <c r="ES86" s="106"/>
      <c r="ET86" s="106"/>
      <c r="EU86" s="106"/>
      <c r="EV86" s="106"/>
      <c r="EW86" s="106"/>
      <c r="EX86" s="106"/>
      <c r="EY86" s="106"/>
      <c r="EZ86" s="106"/>
      <c r="FA86" s="106"/>
      <c r="FB86" s="106"/>
      <c r="FC86" s="106"/>
      <c r="FD86" s="106"/>
      <c r="FE86" s="106"/>
      <c r="FF86" s="106"/>
      <c r="FG86" s="106"/>
      <c r="FH86" s="106"/>
      <c r="FI86" s="106"/>
      <c r="FJ86" s="106"/>
      <c r="FK86" s="106"/>
      <c r="FL86" s="106"/>
      <c r="FM86" s="106"/>
      <c r="FN86" s="106"/>
      <c r="FO86" s="106"/>
      <c r="FP86" s="106"/>
      <c r="FQ86" s="106"/>
      <c r="FR86" s="106"/>
      <c r="FS86" s="106"/>
      <c r="FT86" s="106"/>
      <c r="FU86" s="106"/>
      <c r="FV86" s="106"/>
      <c r="FW86" s="106"/>
      <c r="FX86" s="106"/>
      <c r="FY86" s="106"/>
      <c r="FZ86" s="106"/>
      <c r="GA86" s="106"/>
      <c r="GB86" s="106"/>
      <c r="GC86" s="106"/>
      <c r="GD86" s="106"/>
      <c r="GE86" s="106"/>
      <c r="GF86" s="106"/>
      <c r="GG86" s="106"/>
      <c r="GH86" s="106"/>
      <c r="GI86" s="106"/>
      <c r="GJ86" s="106"/>
      <c r="GK86" s="106"/>
      <c r="GL86" s="106"/>
      <c r="GM86" s="106"/>
      <c r="GN86" s="106"/>
      <c r="GO86" s="106"/>
      <c r="GP86" s="106"/>
      <c r="GQ86" s="106"/>
      <c r="GR86" s="106"/>
      <c r="GS86" s="106"/>
      <c r="GT86" s="106"/>
      <c r="GU86" s="106"/>
      <c r="GV86" s="106"/>
      <c r="GW86" s="106"/>
      <c r="GX86" s="106"/>
      <c r="GY86" s="106"/>
      <c r="GZ86" s="106"/>
      <c r="HA86" s="106"/>
      <c r="HB86" s="106"/>
      <c r="HC86" s="106"/>
      <c r="HD86" s="106"/>
      <c r="HE86" s="106"/>
      <c r="HF86" s="106"/>
      <c r="HG86" s="106"/>
      <c r="HH86" s="106"/>
      <c r="HI86" s="106"/>
      <c r="HJ86" s="106"/>
      <c r="HK86" s="106"/>
      <c r="HL86" s="106"/>
      <c r="HM86" s="106"/>
      <c r="HN86" s="106"/>
      <c r="HO86" s="106"/>
      <c r="HP86" s="106"/>
      <c r="HQ86" s="106"/>
      <c r="HR86" s="106"/>
      <c r="HS86" s="106"/>
      <c r="HT86" s="106"/>
      <c r="HU86" s="106"/>
      <c r="HV86" s="106"/>
      <c r="HW86" s="106"/>
      <c r="HX86" s="106"/>
      <c r="HY86" s="106"/>
      <c r="HZ86" s="106"/>
      <c r="IA86" s="106"/>
      <c r="IB86" s="106"/>
      <c r="IC86" s="106"/>
      <c r="ID86" s="106"/>
      <c r="IE86" s="106"/>
      <c r="IF86" s="106"/>
      <c r="IG86" s="106"/>
      <c r="IH86" s="106"/>
      <c r="II86" s="106"/>
      <c r="IJ86" s="106"/>
    </row>
    <row r="87" spans="1:244" collapsed="1">
      <c r="A87" s="121"/>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C87" s="112"/>
      <c r="AD87" s="112"/>
      <c r="AE87" s="112"/>
      <c r="AF87" s="112"/>
      <c r="AG87" s="112"/>
      <c r="AH87" s="112"/>
      <c r="AI87" s="112"/>
      <c r="AJ87" s="112"/>
      <c r="AK87" s="112"/>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c r="DF87" s="106"/>
      <c r="DG87" s="106"/>
      <c r="DH87" s="106"/>
      <c r="DI87" s="106"/>
      <c r="DJ87" s="106"/>
      <c r="DK87" s="106"/>
      <c r="DL87" s="106"/>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06"/>
      <c r="EI87" s="106"/>
      <c r="EJ87" s="106"/>
      <c r="EK87" s="106"/>
      <c r="EL87" s="106"/>
      <c r="EM87" s="106"/>
      <c r="EN87" s="106"/>
      <c r="EO87" s="106"/>
      <c r="EP87" s="106"/>
      <c r="EQ87" s="106"/>
      <c r="ER87" s="106"/>
      <c r="ES87" s="106"/>
      <c r="ET87" s="106"/>
      <c r="EU87" s="106"/>
      <c r="EV87" s="106"/>
      <c r="EW87" s="106"/>
      <c r="EX87" s="106"/>
      <c r="EY87" s="106"/>
      <c r="EZ87" s="106"/>
      <c r="FA87" s="106"/>
      <c r="FB87" s="106"/>
      <c r="FC87" s="106"/>
      <c r="FD87" s="106"/>
      <c r="FE87" s="106"/>
      <c r="FF87" s="106"/>
      <c r="FG87" s="106"/>
      <c r="FH87" s="106"/>
      <c r="FI87" s="106"/>
      <c r="FJ87" s="106"/>
      <c r="FK87" s="106"/>
      <c r="FL87" s="106"/>
      <c r="FM87" s="106"/>
      <c r="FN87" s="106"/>
      <c r="FO87" s="106"/>
      <c r="FP87" s="106"/>
      <c r="FQ87" s="106"/>
      <c r="FR87" s="106"/>
      <c r="FS87" s="106"/>
      <c r="FT87" s="106"/>
      <c r="FU87" s="106"/>
      <c r="FV87" s="106"/>
      <c r="FW87" s="106"/>
      <c r="FX87" s="106"/>
      <c r="FY87" s="106"/>
      <c r="FZ87" s="106"/>
      <c r="GA87" s="106"/>
      <c r="GB87" s="106"/>
      <c r="GC87" s="106"/>
      <c r="GD87" s="106"/>
      <c r="GE87" s="106"/>
      <c r="GF87" s="106"/>
      <c r="GG87" s="106"/>
      <c r="GH87" s="106"/>
      <c r="GI87" s="106"/>
      <c r="GJ87" s="106"/>
      <c r="GK87" s="106"/>
      <c r="GL87" s="106"/>
      <c r="GM87" s="106"/>
      <c r="GN87" s="106"/>
      <c r="GO87" s="106"/>
      <c r="GP87" s="106"/>
      <c r="GQ87" s="106"/>
      <c r="GR87" s="106"/>
      <c r="GS87" s="106"/>
      <c r="GT87" s="106"/>
      <c r="GU87" s="106"/>
      <c r="GV87" s="106"/>
      <c r="GW87" s="106"/>
      <c r="GX87" s="106"/>
      <c r="GY87" s="106"/>
      <c r="GZ87" s="106"/>
      <c r="HA87" s="106"/>
      <c r="HB87" s="106"/>
      <c r="HC87" s="106"/>
      <c r="HD87" s="106"/>
      <c r="HE87" s="106"/>
      <c r="HF87" s="106"/>
      <c r="HG87" s="106"/>
      <c r="HH87" s="106"/>
      <c r="HI87" s="106"/>
      <c r="HJ87" s="106"/>
      <c r="HK87" s="106"/>
      <c r="HL87" s="106"/>
      <c r="HM87" s="106"/>
      <c r="HN87" s="106"/>
      <c r="HO87" s="106"/>
      <c r="HP87" s="106"/>
      <c r="HQ87" s="106"/>
      <c r="HR87" s="106"/>
      <c r="HS87" s="106"/>
      <c r="HT87" s="106"/>
      <c r="HU87" s="106"/>
      <c r="HV87" s="106"/>
      <c r="HW87" s="106"/>
      <c r="HX87" s="106"/>
      <c r="HY87" s="106"/>
      <c r="HZ87" s="106"/>
      <c r="IA87" s="106"/>
      <c r="IB87" s="106"/>
      <c r="IC87" s="106"/>
      <c r="ID87" s="106"/>
      <c r="IE87" s="106"/>
      <c r="IF87" s="106"/>
      <c r="IG87" s="106"/>
      <c r="IH87" s="106"/>
      <c r="II87" s="106"/>
      <c r="IJ87" s="106"/>
    </row>
    <row r="88" spans="1:244">
      <c r="A88" s="113"/>
      <c r="B88" s="114"/>
      <c r="C88" s="114"/>
      <c r="D88" s="115"/>
      <c r="E88" s="115"/>
      <c r="F88" s="116"/>
      <c r="G88" s="116"/>
      <c r="H88" s="116"/>
      <c r="I88" s="116"/>
      <c r="J88" s="115"/>
      <c r="K88" s="116"/>
      <c r="L88" s="116"/>
      <c r="M88" s="115"/>
      <c r="N88" s="116"/>
      <c r="O88" s="116"/>
      <c r="P88" s="116"/>
      <c r="Q88" s="117"/>
      <c r="R88" s="117"/>
      <c r="S88" s="116"/>
      <c r="T88" s="116"/>
      <c r="U88" s="117"/>
      <c r="V88" s="117"/>
      <c r="W88" s="117"/>
      <c r="X88" s="117"/>
      <c r="Y88" s="117"/>
      <c r="Z88" s="117"/>
      <c r="AA88" s="117"/>
      <c r="AC88" s="117"/>
      <c r="AD88" s="117"/>
      <c r="AE88" s="117"/>
      <c r="AF88" s="117"/>
      <c r="AG88" s="117"/>
      <c r="AH88" s="116"/>
      <c r="AI88" s="116"/>
      <c r="AJ88" s="116"/>
      <c r="AK88" s="116"/>
      <c r="AL88" s="117"/>
      <c r="AM88" s="117"/>
      <c r="AN88" s="117"/>
      <c r="AO88" s="117"/>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c r="CH88" s="114"/>
      <c r="CI88" s="114"/>
      <c r="CJ88" s="114"/>
      <c r="CK88" s="114"/>
      <c r="CL88" s="114"/>
      <c r="CM88" s="114"/>
      <c r="CN88" s="114"/>
      <c r="CO88" s="114"/>
      <c r="CP88" s="114"/>
      <c r="CQ88" s="114"/>
      <c r="CR88" s="114"/>
      <c r="CS88" s="114"/>
      <c r="CT88" s="114"/>
      <c r="CU88" s="114"/>
      <c r="CV88" s="114"/>
      <c r="CW88" s="114"/>
      <c r="CX88" s="114"/>
      <c r="CY88" s="114"/>
      <c r="CZ88" s="114"/>
      <c r="DA88" s="114"/>
      <c r="DB88" s="114"/>
      <c r="DC88" s="114"/>
      <c r="DD88" s="114"/>
      <c r="DE88" s="114"/>
      <c r="DF88" s="114"/>
      <c r="DG88" s="114"/>
      <c r="DH88" s="114"/>
      <c r="DI88" s="114"/>
      <c r="DJ88" s="114"/>
      <c r="DK88" s="114"/>
      <c r="DL88" s="114"/>
      <c r="DM88" s="114"/>
      <c r="DN88" s="114"/>
      <c r="DO88" s="114"/>
      <c r="DP88" s="114"/>
      <c r="DQ88" s="114"/>
      <c r="DR88" s="114"/>
      <c r="DS88" s="114"/>
      <c r="DT88" s="114"/>
      <c r="DU88" s="114"/>
      <c r="DV88" s="114"/>
      <c r="DW88" s="114"/>
      <c r="DX88" s="114"/>
      <c r="DY88" s="114"/>
      <c r="DZ88" s="114"/>
      <c r="EA88" s="114"/>
      <c r="EB88" s="114"/>
      <c r="EC88" s="114"/>
      <c r="ED88" s="114"/>
      <c r="EE88" s="114"/>
      <c r="EF88" s="114"/>
      <c r="EG88" s="114"/>
      <c r="EH88" s="114"/>
      <c r="EI88" s="114"/>
      <c r="EJ88" s="114"/>
      <c r="EK88" s="114"/>
      <c r="EL88" s="114"/>
      <c r="EM88" s="114"/>
      <c r="EN88" s="114"/>
      <c r="EO88" s="114"/>
      <c r="EP88" s="114"/>
      <c r="EQ88" s="114"/>
      <c r="ER88" s="114"/>
      <c r="ES88" s="114"/>
      <c r="ET88" s="114"/>
      <c r="EU88" s="114"/>
      <c r="EV88" s="114"/>
      <c r="EW88" s="114"/>
      <c r="EX88" s="114"/>
      <c r="EY88" s="114"/>
      <c r="EZ88" s="114"/>
      <c r="FA88" s="114"/>
      <c r="FB88" s="114"/>
      <c r="FC88" s="114"/>
      <c r="FD88" s="114"/>
      <c r="FE88" s="114"/>
      <c r="FF88" s="114"/>
      <c r="FG88" s="114"/>
      <c r="FH88" s="114"/>
      <c r="FI88" s="114"/>
      <c r="FJ88" s="114"/>
      <c r="FK88" s="114"/>
      <c r="FL88" s="114"/>
      <c r="FM88" s="114"/>
      <c r="FN88" s="114"/>
      <c r="FO88" s="114"/>
      <c r="FP88" s="114"/>
      <c r="FQ88" s="114"/>
      <c r="FR88" s="114"/>
      <c r="FS88" s="114"/>
      <c r="FT88" s="114"/>
      <c r="FU88" s="114"/>
      <c r="FV88" s="114"/>
      <c r="FW88" s="114"/>
      <c r="FX88" s="114"/>
      <c r="FY88" s="114"/>
      <c r="FZ88" s="114"/>
      <c r="GA88" s="114"/>
      <c r="GB88" s="114"/>
      <c r="GC88" s="114"/>
      <c r="GD88" s="114"/>
      <c r="GE88" s="114"/>
      <c r="GF88" s="114"/>
      <c r="GG88" s="114"/>
      <c r="GH88" s="114"/>
      <c r="GI88" s="114"/>
      <c r="GJ88" s="114"/>
      <c r="GK88" s="114"/>
      <c r="GL88" s="114"/>
      <c r="GM88" s="114"/>
      <c r="GN88" s="114"/>
      <c r="GO88" s="114"/>
      <c r="GP88" s="114"/>
      <c r="GQ88" s="114"/>
      <c r="GR88" s="114"/>
      <c r="GS88" s="114"/>
      <c r="GT88" s="114"/>
      <c r="GU88" s="114"/>
      <c r="GV88" s="114"/>
      <c r="GW88" s="114"/>
      <c r="GX88" s="114"/>
      <c r="GY88" s="114"/>
      <c r="GZ88" s="114"/>
      <c r="HA88" s="114"/>
      <c r="HB88" s="114"/>
      <c r="HC88" s="114"/>
      <c r="HD88" s="114"/>
      <c r="HE88" s="114"/>
      <c r="HF88" s="114"/>
      <c r="HG88" s="114"/>
      <c r="HH88" s="114"/>
      <c r="HI88" s="114"/>
      <c r="HJ88" s="114"/>
      <c r="HK88" s="114"/>
      <c r="HL88" s="114"/>
      <c r="HM88" s="114"/>
      <c r="HN88" s="114"/>
      <c r="HO88" s="114"/>
      <c r="HP88" s="114"/>
      <c r="HQ88" s="114"/>
      <c r="HR88" s="114"/>
      <c r="HS88" s="114"/>
      <c r="HT88" s="114"/>
      <c r="HU88" s="114"/>
      <c r="HV88" s="114"/>
      <c r="HW88" s="114"/>
      <c r="HX88" s="114"/>
      <c r="HY88" s="114"/>
      <c r="HZ88" s="114"/>
      <c r="IA88" s="114"/>
      <c r="IB88" s="114"/>
      <c r="IC88" s="114"/>
      <c r="ID88" s="114"/>
      <c r="IE88" s="114"/>
      <c r="IF88" s="114"/>
      <c r="IG88" s="114"/>
      <c r="IH88" s="114"/>
      <c r="II88" s="114"/>
      <c r="IJ88" s="114"/>
    </row>
    <row r="89" spans="1:244">
      <c r="A89" s="114"/>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C89" s="118"/>
      <c r="AD89" s="118"/>
      <c r="AE89" s="118"/>
      <c r="AF89" s="118"/>
      <c r="AG89" s="118"/>
      <c r="AH89" s="118"/>
      <c r="AI89" s="118"/>
      <c r="AJ89" s="118"/>
      <c r="AK89" s="118"/>
      <c r="AL89" s="117"/>
      <c r="AM89" s="117"/>
      <c r="AN89" s="117"/>
      <c r="AO89" s="117"/>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4"/>
      <c r="CE89" s="114"/>
      <c r="CF89" s="114"/>
      <c r="CG89" s="114"/>
      <c r="CH89" s="114"/>
      <c r="CI89" s="114"/>
      <c r="CJ89" s="114"/>
      <c r="CK89" s="114"/>
      <c r="CL89" s="114"/>
      <c r="CM89" s="114"/>
      <c r="CN89" s="114"/>
      <c r="CO89" s="114"/>
      <c r="CP89" s="114"/>
      <c r="CQ89" s="114"/>
      <c r="CR89" s="114"/>
      <c r="CS89" s="114"/>
      <c r="CT89" s="114"/>
      <c r="CU89" s="114"/>
      <c r="CV89" s="114"/>
      <c r="CW89" s="114"/>
      <c r="CX89" s="114"/>
      <c r="CY89" s="114"/>
      <c r="CZ89" s="114"/>
      <c r="DA89" s="114"/>
      <c r="DB89" s="114"/>
      <c r="DC89" s="114"/>
      <c r="DD89" s="114"/>
      <c r="DE89" s="114"/>
      <c r="DF89" s="114"/>
      <c r="DG89" s="114"/>
      <c r="DH89" s="114"/>
      <c r="DI89" s="114"/>
      <c r="DJ89" s="114"/>
      <c r="DK89" s="114"/>
      <c r="DL89" s="114"/>
      <c r="DM89" s="114"/>
      <c r="DN89" s="114"/>
      <c r="DO89" s="114"/>
      <c r="DP89" s="114"/>
      <c r="DQ89" s="114"/>
      <c r="DR89" s="114"/>
      <c r="DS89" s="114"/>
      <c r="DT89" s="114"/>
      <c r="DU89" s="114"/>
      <c r="DV89" s="114"/>
      <c r="DW89" s="114"/>
      <c r="DX89" s="114"/>
      <c r="DY89" s="114"/>
      <c r="DZ89" s="114"/>
      <c r="EA89" s="114"/>
      <c r="EB89" s="114"/>
      <c r="EC89" s="114"/>
      <c r="ED89" s="114"/>
      <c r="EE89" s="114"/>
      <c r="EF89" s="114"/>
      <c r="EG89" s="114"/>
      <c r="EH89" s="114"/>
      <c r="EI89" s="114"/>
      <c r="EJ89" s="114"/>
      <c r="EK89" s="114"/>
      <c r="EL89" s="114"/>
      <c r="EM89" s="114"/>
      <c r="EN89" s="114"/>
      <c r="EO89" s="114"/>
      <c r="EP89" s="114"/>
      <c r="EQ89" s="114"/>
      <c r="ER89" s="114"/>
      <c r="ES89" s="114"/>
      <c r="ET89" s="114"/>
      <c r="EU89" s="114"/>
      <c r="EV89" s="114"/>
      <c r="EW89" s="114"/>
      <c r="EX89" s="114"/>
      <c r="EY89" s="114"/>
      <c r="EZ89" s="114"/>
      <c r="FA89" s="114"/>
      <c r="FB89" s="114"/>
      <c r="FC89" s="114"/>
      <c r="FD89" s="114"/>
      <c r="FE89" s="114"/>
      <c r="FF89" s="114"/>
      <c r="FG89" s="114"/>
      <c r="FH89" s="114"/>
      <c r="FI89" s="114"/>
      <c r="FJ89" s="114"/>
      <c r="FK89" s="114"/>
      <c r="FL89" s="114"/>
      <c r="FM89" s="114"/>
      <c r="FN89" s="114"/>
      <c r="FO89" s="114"/>
      <c r="FP89" s="114"/>
      <c r="FQ89" s="114"/>
      <c r="FR89" s="114"/>
      <c r="FS89" s="114"/>
      <c r="FT89" s="114"/>
      <c r="FU89" s="114"/>
      <c r="FV89" s="114"/>
      <c r="FW89" s="114"/>
      <c r="FX89" s="114"/>
      <c r="FY89" s="114"/>
      <c r="FZ89" s="114"/>
      <c r="GA89" s="114"/>
      <c r="GB89" s="114"/>
      <c r="GC89" s="114"/>
      <c r="GD89" s="114"/>
      <c r="GE89" s="114"/>
      <c r="GF89" s="114"/>
      <c r="GG89" s="114"/>
      <c r="GH89" s="114"/>
      <c r="GI89" s="114"/>
      <c r="GJ89" s="114"/>
      <c r="GK89" s="114"/>
      <c r="GL89" s="114"/>
      <c r="GM89" s="114"/>
      <c r="GN89" s="114"/>
      <c r="GO89" s="114"/>
      <c r="GP89" s="114"/>
      <c r="GQ89" s="114"/>
      <c r="GR89" s="114"/>
      <c r="GS89" s="114"/>
      <c r="GT89" s="114"/>
      <c r="GU89" s="114"/>
      <c r="GV89" s="114"/>
      <c r="GW89" s="114"/>
      <c r="GX89" s="114"/>
      <c r="GY89" s="114"/>
      <c r="GZ89" s="114"/>
      <c r="HA89" s="114"/>
      <c r="HB89" s="114"/>
      <c r="HC89" s="114"/>
      <c r="HD89" s="114"/>
      <c r="HE89" s="114"/>
      <c r="HF89" s="114"/>
      <c r="HG89" s="114"/>
      <c r="HH89" s="114"/>
      <c r="HI89" s="114"/>
      <c r="HJ89" s="114"/>
      <c r="HK89" s="114"/>
      <c r="HL89" s="114"/>
      <c r="HM89" s="114"/>
      <c r="HN89" s="114"/>
      <c r="HO89" s="114"/>
      <c r="HP89" s="114"/>
      <c r="HQ89" s="114"/>
      <c r="HR89" s="114"/>
      <c r="HS89" s="114"/>
      <c r="HT89" s="114"/>
      <c r="HU89" s="114"/>
      <c r="HV89" s="114"/>
      <c r="HW89" s="114"/>
      <c r="HX89" s="114"/>
      <c r="HY89" s="114"/>
      <c r="HZ89" s="114"/>
      <c r="IA89" s="114"/>
      <c r="IB89" s="114"/>
      <c r="IC89" s="114"/>
      <c r="ID89" s="114"/>
      <c r="IE89" s="114"/>
      <c r="IF89" s="114"/>
      <c r="IG89" s="114"/>
      <c r="IH89" s="114"/>
      <c r="II89" s="114"/>
      <c r="IJ89" s="114"/>
    </row>
    <row r="90" spans="1:244">
      <c r="A90" s="114"/>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C90" s="118"/>
      <c r="AD90" s="118"/>
      <c r="AE90" s="118"/>
      <c r="AF90" s="118"/>
      <c r="AG90" s="118"/>
      <c r="AH90" s="118"/>
      <c r="AI90" s="118"/>
      <c r="AJ90" s="118"/>
      <c r="AK90" s="118"/>
      <c r="AL90" s="117"/>
      <c r="AM90" s="117"/>
      <c r="AN90" s="117"/>
      <c r="AO90" s="117"/>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c r="CW90" s="114"/>
      <c r="CX90" s="114"/>
      <c r="CY90" s="114"/>
      <c r="CZ90" s="114"/>
      <c r="DA90" s="114"/>
      <c r="DB90" s="114"/>
      <c r="DC90" s="114"/>
      <c r="DD90" s="114"/>
      <c r="DE90" s="114"/>
      <c r="DF90" s="114"/>
      <c r="DG90" s="114"/>
      <c r="DH90" s="114"/>
      <c r="DI90" s="114"/>
      <c r="DJ90" s="114"/>
      <c r="DK90" s="114"/>
      <c r="DL90" s="114"/>
      <c r="DM90" s="114"/>
      <c r="DN90" s="114"/>
      <c r="DO90" s="114"/>
      <c r="DP90" s="114"/>
      <c r="DQ90" s="114"/>
      <c r="DR90" s="114"/>
      <c r="DS90" s="114"/>
      <c r="DT90" s="114"/>
      <c r="DU90" s="114"/>
      <c r="DV90" s="114"/>
      <c r="DW90" s="114"/>
      <c r="DX90" s="114"/>
      <c r="DY90" s="114"/>
      <c r="DZ90" s="114"/>
      <c r="EA90" s="114"/>
      <c r="EB90" s="114"/>
      <c r="EC90" s="114"/>
      <c r="ED90" s="114"/>
      <c r="EE90" s="114"/>
      <c r="EF90" s="114"/>
      <c r="EG90" s="114"/>
      <c r="EH90" s="114"/>
      <c r="EI90" s="114"/>
      <c r="EJ90" s="114"/>
      <c r="EK90" s="114"/>
      <c r="EL90" s="114"/>
      <c r="EM90" s="114"/>
      <c r="EN90" s="114"/>
      <c r="EO90" s="114"/>
      <c r="EP90" s="114"/>
      <c r="EQ90" s="114"/>
      <c r="ER90" s="114"/>
      <c r="ES90" s="114"/>
      <c r="ET90" s="114"/>
      <c r="EU90" s="114"/>
      <c r="EV90" s="114"/>
      <c r="EW90" s="114"/>
      <c r="EX90" s="114"/>
      <c r="EY90" s="114"/>
      <c r="EZ90" s="114"/>
      <c r="FA90" s="114"/>
      <c r="FB90" s="114"/>
      <c r="FC90" s="114"/>
      <c r="FD90" s="114"/>
      <c r="FE90" s="114"/>
      <c r="FF90" s="114"/>
      <c r="FG90" s="114"/>
      <c r="FH90" s="114"/>
      <c r="FI90" s="114"/>
      <c r="FJ90" s="114"/>
      <c r="FK90" s="114"/>
      <c r="FL90" s="114"/>
      <c r="FM90" s="114"/>
      <c r="FN90" s="114"/>
      <c r="FO90" s="114"/>
      <c r="FP90" s="114"/>
      <c r="FQ90" s="114"/>
      <c r="FR90" s="114"/>
      <c r="FS90" s="114"/>
      <c r="FT90" s="114"/>
      <c r="FU90" s="114"/>
      <c r="FV90" s="114"/>
      <c r="FW90" s="114"/>
      <c r="FX90" s="114"/>
      <c r="FY90" s="114"/>
      <c r="FZ90" s="114"/>
      <c r="GA90" s="114"/>
      <c r="GB90" s="114"/>
      <c r="GC90" s="114"/>
      <c r="GD90" s="114"/>
      <c r="GE90" s="114"/>
      <c r="GF90" s="114"/>
      <c r="GG90" s="114"/>
      <c r="GH90" s="114"/>
      <c r="GI90" s="114"/>
      <c r="GJ90" s="114"/>
      <c r="GK90" s="114"/>
      <c r="GL90" s="114"/>
      <c r="GM90" s="114"/>
      <c r="GN90" s="114"/>
      <c r="GO90" s="114"/>
      <c r="GP90" s="114"/>
      <c r="GQ90" s="114"/>
      <c r="GR90" s="114"/>
      <c r="GS90" s="114"/>
      <c r="GT90" s="114"/>
      <c r="GU90" s="114"/>
      <c r="GV90" s="114"/>
      <c r="GW90" s="114"/>
      <c r="GX90" s="114"/>
      <c r="GY90" s="114"/>
      <c r="GZ90" s="114"/>
      <c r="HA90" s="114"/>
      <c r="HB90" s="114"/>
      <c r="HC90" s="114"/>
      <c r="HD90" s="114"/>
      <c r="HE90" s="114"/>
      <c r="HF90" s="114"/>
      <c r="HG90" s="114"/>
      <c r="HH90" s="114"/>
      <c r="HI90" s="114"/>
      <c r="HJ90" s="114"/>
      <c r="HK90" s="114"/>
      <c r="HL90" s="114"/>
      <c r="HM90" s="114"/>
      <c r="HN90" s="114"/>
      <c r="HO90" s="114"/>
      <c r="HP90" s="114"/>
      <c r="HQ90" s="114"/>
      <c r="HR90" s="114"/>
      <c r="HS90" s="114"/>
      <c r="HT90" s="114"/>
      <c r="HU90" s="114"/>
      <c r="HV90" s="114"/>
      <c r="HW90" s="114"/>
      <c r="HX90" s="114"/>
      <c r="HY90" s="114"/>
      <c r="HZ90" s="114"/>
      <c r="IA90" s="114"/>
      <c r="IB90" s="114"/>
      <c r="IC90" s="114"/>
      <c r="ID90" s="114"/>
      <c r="IE90" s="114"/>
      <c r="IF90" s="114"/>
      <c r="IG90" s="114"/>
      <c r="IH90" s="114"/>
      <c r="II90" s="114"/>
      <c r="IJ90" s="114"/>
    </row>
    <row r="91" spans="1:244">
      <c r="A91" s="114"/>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C91" s="118"/>
      <c r="AD91" s="118"/>
      <c r="AE91" s="118"/>
      <c r="AF91" s="118"/>
      <c r="AG91" s="118"/>
      <c r="AH91" s="118"/>
      <c r="AI91" s="118"/>
      <c r="AJ91" s="118"/>
      <c r="AK91" s="118"/>
      <c r="AL91" s="117"/>
      <c r="AM91" s="117"/>
      <c r="AN91" s="117"/>
      <c r="AO91" s="117"/>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114"/>
      <c r="CK91" s="114"/>
      <c r="CL91" s="114"/>
      <c r="CM91" s="114"/>
      <c r="CN91" s="114"/>
      <c r="CO91" s="114"/>
      <c r="CP91" s="114"/>
      <c r="CQ91" s="114"/>
      <c r="CR91" s="114"/>
      <c r="CS91" s="114"/>
      <c r="CT91" s="114"/>
      <c r="CU91" s="114"/>
      <c r="CV91" s="114"/>
      <c r="CW91" s="114"/>
      <c r="CX91" s="114"/>
      <c r="CY91" s="114"/>
      <c r="CZ91" s="114"/>
      <c r="DA91" s="114"/>
      <c r="DB91" s="114"/>
      <c r="DC91" s="114"/>
      <c r="DD91" s="114"/>
      <c r="DE91" s="114"/>
      <c r="DF91" s="114"/>
      <c r="DG91" s="114"/>
      <c r="DH91" s="114"/>
      <c r="DI91" s="114"/>
      <c r="DJ91" s="114"/>
      <c r="DK91" s="114"/>
      <c r="DL91" s="114"/>
      <c r="DM91" s="114"/>
      <c r="DN91" s="114"/>
      <c r="DO91" s="114"/>
      <c r="DP91" s="114"/>
      <c r="DQ91" s="114"/>
      <c r="DR91" s="114"/>
      <c r="DS91" s="114"/>
      <c r="DT91" s="114"/>
      <c r="DU91" s="114"/>
      <c r="DV91" s="114"/>
      <c r="DW91" s="114"/>
      <c r="DX91" s="114"/>
      <c r="DY91" s="114"/>
      <c r="DZ91" s="114"/>
      <c r="EA91" s="114"/>
      <c r="EB91" s="114"/>
      <c r="EC91" s="114"/>
      <c r="ED91" s="114"/>
      <c r="EE91" s="114"/>
      <c r="EF91" s="114"/>
      <c r="EG91" s="114"/>
      <c r="EH91" s="114"/>
      <c r="EI91" s="114"/>
      <c r="EJ91" s="114"/>
      <c r="EK91" s="114"/>
      <c r="EL91" s="114"/>
      <c r="EM91" s="114"/>
      <c r="EN91" s="114"/>
      <c r="EO91" s="114"/>
      <c r="EP91" s="114"/>
      <c r="EQ91" s="114"/>
      <c r="ER91" s="114"/>
      <c r="ES91" s="114"/>
      <c r="ET91" s="114"/>
      <c r="EU91" s="114"/>
      <c r="EV91" s="114"/>
      <c r="EW91" s="114"/>
      <c r="EX91" s="114"/>
      <c r="EY91" s="114"/>
      <c r="EZ91" s="114"/>
      <c r="FA91" s="114"/>
      <c r="FB91" s="114"/>
      <c r="FC91" s="114"/>
      <c r="FD91" s="114"/>
      <c r="FE91" s="114"/>
      <c r="FF91" s="114"/>
      <c r="FG91" s="114"/>
      <c r="FH91" s="114"/>
      <c r="FI91" s="114"/>
      <c r="FJ91" s="114"/>
      <c r="FK91" s="114"/>
      <c r="FL91" s="114"/>
      <c r="FM91" s="114"/>
      <c r="FN91" s="114"/>
      <c r="FO91" s="114"/>
      <c r="FP91" s="114"/>
      <c r="FQ91" s="114"/>
      <c r="FR91" s="114"/>
      <c r="FS91" s="114"/>
      <c r="FT91" s="114"/>
      <c r="FU91" s="114"/>
      <c r="FV91" s="114"/>
      <c r="FW91" s="114"/>
      <c r="FX91" s="114"/>
      <c r="FY91" s="114"/>
      <c r="FZ91" s="114"/>
      <c r="GA91" s="114"/>
      <c r="GB91" s="114"/>
      <c r="GC91" s="114"/>
      <c r="GD91" s="114"/>
      <c r="GE91" s="114"/>
      <c r="GF91" s="114"/>
      <c r="GG91" s="114"/>
      <c r="GH91" s="114"/>
      <c r="GI91" s="114"/>
      <c r="GJ91" s="114"/>
      <c r="GK91" s="114"/>
      <c r="GL91" s="114"/>
      <c r="GM91" s="114"/>
      <c r="GN91" s="114"/>
      <c r="GO91" s="114"/>
      <c r="GP91" s="114"/>
      <c r="GQ91" s="114"/>
      <c r="GR91" s="114"/>
      <c r="GS91" s="114"/>
      <c r="GT91" s="114"/>
      <c r="GU91" s="114"/>
      <c r="GV91" s="114"/>
      <c r="GW91" s="114"/>
      <c r="GX91" s="114"/>
      <c r="GY91" s="114"/>
      <c r="GZ91" s="114"/>
      <c r="HA91" s="114"/>
      <c r="HB91" s="114"/>
      <c r="HC91" s="114"/>
      <c r="HD91" s="114"/>
      <c r="HE91" s="114"/>
      <c r="HF91" s="114"/>
      <c r="HG91" s="114"/>
      <c r="HH91" s="114"/>
      <c r="HI91" s="114"/>
      <c r="HJ91" s="114"/>
      <c r="HK91" s="114"/>
      <c r="HL91" s="114"/>
      <c r="HM91" s="114"/>
      <c r="HN91" s="114"/>
      <c r="HO91" s="114"/>
      <c r="HP91" s="114"/>
      <c r="HQ91" s="114"/>
      <c r="HR91" s="114"/>
      <c r="HS91" s="114"/>
      <c r="HT91" s="114"/>
      <c r="HU91" s="114"/>
      <c r="HV91" s="114"/>
      <c r="HW91" s="114"/>
      <c r="HX91" s="114"/>
      <c r="HY91" s="114"/>
      <c r="HZ91" s="114"/>
      <c r="IA91" s="114"/>
      <c r="IB91" s="114"/>
      <c r="IC91" s="114"/>
      <c r="ID91" s="114"/>
      <c r="IE91" s="114"/>
      <c r="IF91" s="114"/>
      <c r="IG91" s="114"/>
      <c r="IH91" s="114"/>
      <c r="II91" s="114"/>
      <c r="IJ91" s="114"/>
    </row>
    <row r="92" spans="1:244">
      <c r="A92" s="114"/>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C92" s="118"/>
      <c r="AD92" s="118"/>
      <c r="AE92" s="118"/>
      <c r="AF92" s="118"/>
      <c r="AG92" s="118"/>
      <c r="AH92" s="118"/>
      <c r="AI92" s="118"/>
      <c r="AJ92" s="118"/>
      <c r="AK92" s="118"/>
      <c r="AL92" s="117"/>
      <c r="AM92" s="117"/>
      <c r="AN92" s="117"/>
      <c r="AO92" s="117"/>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J92" s="114"/>
      <c r="CK92" s="114"/>
      <c r="CL92" s="114"/>
      <c r="CM92" s="114"/>
      <c r="CN92" s="114"/>
      <c r="CO92" s="114"/>
      <c r="CP92" s="114"/>
      <c r="CQ92" s="114"/>
      <c r="CR92" s="114"/>
      <c r="CS92" s="114"/>
      <c r="CT92" s="114"/>
      <c r="CU92" s="114"/>
      <c r="CV92" s="114"/>
      <c r="CW92" s="114"/>
      <c r="CX92" s="114"/>
      <c r="CY92" s="114"/>
      <c r="CZ92" s="114"/>
      <c r="DA92" s="114"/>
      <c r="DB92" s="114"/>
      <c r="DC92" s="114"/>
      <c r="DD92" s="114"/>
      <c r="DE92" s="114"/>
      <c r="DF92" s="114"/>
      <c r="DG92" s="114"/>
      <c r="DH92" s="114"/>
      <c r="DI92" s="114"/>
      <c r="DJ92" s="114"/>
      <c r="DK92" s="114"/>
      <c r="DL92" s="114"/>
      <c r="DM92" s="114"/>
      <c r="DN92" s="114"/>
      <c r="DO92" s="114"/>
      <c r="DP92" s="114"/>
      <c r="DQ92" s="114"/>
      <c r="DR92" s="114"/>
      <c r="DS92" s="114"/>
      <c r="DT92" s="114"/>
      <c r="DU92" s="114"/>
      <c r="DV92" s="114"/>
      <c r="DW92" s="114"/>
      <c r="DX92" s="114"/>
      <c r="DY92" s="114"/>
      <c r="DZ92" s="114"/>
      <c r="EA92" s="114"/>
      <c r="EB92" s="114"/>
      <c r="EC92" s="114"/>
      <c r="ED92" s="114"/>
      <c r="EE92" s="114"/>
      <c r="EF92" s="114"/>
      <c r="EG92" s="114"/>
      <c r="EH92" s="114"/>
      <c r="EI92" s="114"/>
      <c r="EJ92" s="114"/>
      <c r="EK92" s="114"/>
      <c r="EL92" s="114"/>
      <c r="EM92" s="114"/>
      <c r="EN92" s="114"/>
      <c r="EO92" s="114"/>
      <c r="EP92" s="114"/>
      <c r="EQ92" s="114"/>
      <c r="ER92" s="114"/>
      <c r="ES92" s="114"/>
      <c r="ET92" s="114"/>
      <c r="EU92" s="114"/>
      <c r="EV92" s="114"/>
      <c r="EW92" s="114"/>
      <c r="EX92" s="114"/>
      <c r="EY92" s="114"/>
      <c r="EZ92" s="114"/>
      <c r="FA92" s="114"/>
      <c r="FB92" s="114"/>
      <c r="FC92" s="114"/>
      <c r="FD92" s="114"/>
      <c r="FE92" s="114"/>
      <c r="FF92" s="114"/>
      <c r="FG92" s="114"/>
      <c r="FH92" s="114"/>
      <c r="FI92" s="114"/>
      <c r="FJ92" s="114"/>
      <c r="FK92" s="114"/>
      <c r="FL92" s="114"/>
      <c r="FM92" s="114"/>
      <c r="FN92" s="114"/>
      <c r="FO92" s="114"/>
      <c r="FP92" s="114"/>
      <c r="FQ92" s="114"/>
      <c r="FR92" s="114"/>
      <c r="FS92" s="114"/>
      <c r="FT92" s="114"/>
      <c r="FU92" s="114"/>
      <c r="FV92" s="114"/>
      <c r="FW92" s="114"/>
      <c r="FX92" s="114"/>
      <c r="FY92" s="114"/>
      <c r="FZ92" s="114"/>
      <c r="GA92" s="114"/>
      <c r="GB92" s="114"/>
      <c r="GC92" s="114"/>
      <c r="GD92" s="114"/>
      <c r="GE92" s="114"/>
      <c r="GF92" s="114"/>
      <c r="GG92" s="114"/>
      <c r="GH92" s="114"/>
      <c r="GI92" s="114"/>
      <c r="GJ92" s="114"/>
      <c r="GK92" s="114"/>
      <c r="GL92" s="114"/>
      <c r="GM92" s="114"/>
      <c r="GN92" s="114"/>
      <c r="GO92" s="114"/>
      <c r="GP92" s="114"/>
      <c r="GQ92" s="114"/>
      <c r="GR92" s="114"/>
      <c r="GS92" s="114"/>
      <c r="GT92" s="114"/>
      <c r="GU92" s="114"/>
      <c r="GV92" s="114"/>
      <c r="GW92" s="114"/>
      <c r="GX92" s="114"/>
      <c r="GY92" s="114"/>
      <c r="GZ92" s="114"/>
      <c r="HA92" s="114"/>
      <c r="HB92" s="114"/>
      <c r="HC92" s="114"/>
      <c r="HD92" s="114"/>
      <c r="HE92" s="114"/>
      <c r="HF92" s="114"/>
      <c r="HG92" s="114"/>
      <c r="HH92" s="114"/>
      <c r="HI92" s="114"/>
      <c r="HJ92" s="114"/>
      <c r="HK92" s="114"/>
      <c r="HL92" s="114"/>
      <c r="HM92" s="114"/>
      <c r="HN92" s="114"/>
      <c r="HO92" s="114"/>
      <c r="HP92" s="114"/>
      <c r="HQ92" s="114"/>
      <c r="HR92" s="114"/>
      <c r="HS92" s="114"/>
      <c r="HT92" s="114"/>
      <c r="HU92" s="114"/>
      <c r="HV92" s="114"/>
      <c r="HW92" s="114"/>
      <c r="HX92" s="114"/>
      <c r="HY92" s="114"/>
      <c r="HZ92" s="114"/>
      <c r="IA92" s="114"/>
      <c r="IB92" s="114"/>
      <c r="IC92" s="114"/>
      <c r="ID92" s="114"/>
      <c r="IE92" s="114"/>
      <c r="IF92" s="114"/>
      <c r="IG92" s="114"/>
      <c r="IH92" s="114"/>
      <c r="II92" s="114"/>
      <c r="IJ92" s="114"/>
    </row>
    <row r="93" spans="1:244">
      <c r="A93" s="123"/>
      <c r="B93" s="123"/>
      <c r="C93" s="123"/>
      <c r="D93" s="123"/>
      <c r="E93" s="123"/>
      <c r="F93" s="123"/>
      <c r="G93" s="123"/>
      <c r="H93" s="123"/>
      <c r="I93" s="123"/>
      <c r="J93" s="108"/>
      <c r="K93" s="123"/>
      <c r="L93" s="123"/>
      <c r="M93" s="108"/>
      <c r="N93" s="123"/>
      <c r="O93" s="123"/>
      <c r="P93" s="123"/>
      <c r="Q93" s="123"/>
      <c r="R93" s="123"/>
      <c r="S93" s="123"/>
      <c r="T93" s="123"/>
      <c r="U93" s="123"/>
      <c r="V93" s="123"/>
      <c r="W93" s="123"/>
      <c r="X93" s="123"/>
      <c r="Y93" s="123"/>
      <c r="Z93" s="123"/>
      <c r="AA93" s="123"/>
      <c r="AC93" s="123"/>
      <c r="AD93" s="123"/>
      <c r="AE93" s="123"/>
      <c r="AF93" s="123"/>
      <c r="AG93" s="123"/>
      <c r="AH93" s="123"/>
      <c r="AI93" s="123"/>
      <c r="AJ93" s="123"/>
      <c r="AK93" s="123"/>
      <c r="AL93" s="123"/>
      <c r="AM93" s="123"/>
      <c r="AN93" s="123"/>
      <c r="AO93" s="123"/>
      <c r="AP93" s="123"/>
      <c r="AQ93" s="123"/>
      <c r="AR93" s="123"/>
      <c r="AS93" s="123"/>
      <c r="AT93" s="123"/>
      <c r="AU93" s="108"/>
      <c r="AV93" s="123"/>
      <c r="AW93" s="123"/>
      <c r="AX93" s="108"/>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23"/>
      <c r="CH93" s="123"/>
      <c r="CI93" s="123"/>
      <c r="CJ93" s="123"/>
      <c r="CK93" s="123"/>
      <c r="CL93" s="123"/>
      <c r="CM93" s="123"/>
      <c r="CN93" s="123"/>
      <c r="CO93" s="123"/>
      <c r="CP93" s="123"/>
      <c r="CQ93" s="123"/>
      <c r="CR93" s="108"/>
      <c r="CS93" s="123"/>
      <c r="CT93" s="123"/>
      <c r="CU93" s="108"/>
      <c r="CV93" s="123"/>
      <c r="CW93" s="123"/>
      <c r="CX93" s="123"/>
      <c r="CY93" s="123"/>
      <c r="CZ93" s="123"/>
      <c r="DA93" s="123"/>
      <c r="DB93" s="123"/>
      <c r="DC93" s="123"/>
      <c r="DD93" s="123"/>
      <c r="DE93" s="123"/>
      <c r="DF93" s="123"/>
      <c r="DG93" s="123"/>
      <c r="DH93" s="123"/>
      <c r="DI93" s="123"/>
      <c r="DJ93" s="123"/>
      <c r="DK93" s="123"/>
      <c r="DL93" s="123"/>
      <c r="DM93" s="123"/>
      <c r="DN93" s="123"/>
      <c r="DO93" s="123"/>
      <c r="DP93" s="123"/>
      <c r="DQ93" s="123"/>
      <c r="DR93" s="123"/>
      <c r="DS93" s="123"/>
      <c r="DT93" s="123"/>
      <c r="DU93" s="123"/>
      <c r="DV93" s="123"/>
      <c r="DW93" s="123"/>
      <c r="DX93" s="123"/>
      <c r="DY93" s="123"/>
      <c r="DZ93" s="123"/>
      <c r="EA93" s="123"/>
      <c r="EB93" s="123"/>
      <c r="EC93" s="123"/>
      <c r="ED93" s="123"/>
      <c r="EE93" s="123"/>
      <c r="EF93" s="123"/>
      <c r="EG93" s="123"/>
      <c r="EH93" s="123"/>
      <c r="EI93" s="123"/>
      <c r="EJ93" s="123"/>
      <c r="EK93" s="123"/>
      <c r="EL93" s="123"/>
      <c r="EM93" s="123"/>
      <c r="EN93" s="123"/>
      <c r="EO93" s="108"/>
      <c r="EP93" s="123"/>
      <c r="EQ93" s="123"/>
      <c r="ER93" s="108"/>
      <c r="ES93" s="123"/>
      <c r="ET93" s="123"/>
      <c r="EU93" s="123"/>
      <c r="EV93" s="123"/>
      <c r="EW93" s="123"/>
      <c r="EX93" s="123"/>
      <c r="EY93" s="123"/>
      <c r="EZ93" s="123"/>
      <c r="FA93" s="123"/>
      <c r="FB93" s="123"/>
      <c r="FC93" s="123"/>
      <c r="FD93" s="123"/>
      <c r="FE93" s="123"/>
      <c r="FF93" s="123"/>
      <c r="FG93" s="123"/>
      <c r="FH93" s="123"/>
      <c r="FI93" s="123"/>
      <c r="FJ93" s="123"/>
      <c r="FK93" s="123"/>
      <c r="FL93" s="123"/>
      <c r="FM93" s="123"/>
      <c r="FN93" s="123"/>
      <c r="FO93" s="123"/>
      <c r="FP93" s="123"/>
      <c r="FQ93" s="123"/>
      <c r="FR93" s="123"/>
      <c r="FS93" s="123"/>
      <c r="FT93" s="123"/>
      <c r="FU93" s="123"/>
      <c r="FV93" s="123"/>
      <c r="FW93" s="123"/>
      <c r="FX93" s="123"/>
      <c r="FY93" s="123"/>
      <c r="FZ93" s="123"/>
      <c r="GA93" s="123"/>
      <c r="GB93" s="123"/>
      <c r="GC93" s="123"/>
      <c r="GD93" s="123"/>
      <c r="GE93" s="123"/>
      <c r="GF93" s="123"/>
      <c r="GG93" s="123"/>
      <c r="GH93" s="123"/>
      <c r="GI93" s="123"/>
      <c r="GJ93" s="123"/>
      <c r="GK93" s="123"/>
      <c r="GL93" s="108"/>
      <c r="GM93" s="123"/>
      <c r="GN93" s="123"/>
      <c r="GO93" s="108"/>
      <c r="GP93" s="123"/>
      <c r="GQ93" s="123"/>
      <c r="GR93" s="123"/>
      <c r="GS93" s="123"/>
      <c r="GT93" s="123"/>
      <c r="GU93" s="123"/>
      <c r="GV93" s="123"/>
      <c r="GW93" s="123"/>
      <c r="GX93" s="123"/>
      <c r="GY93" s="123"/>
      <c r="GZ93" s="123"/>
      <c r="HA93" s="123"/>
      <c r="HB93" s="123"/>
      <c r="HC93" s="123"/>
      <c r="HD93" s="123"/>
      <c r="HE93" s="123"/>
      <c r="HF93" s="123"/>
      <c r="HG93" s="123"/>
      <c r="HH93" s="123"/>
      <c r="HI93" s="123"/>
      <c r="HJ93" s="123"/>
      <c r="HK93" s="123"/>
      <c r="HL93" s="123"/>
      <c r="HM93" s="123"/>
      <c r="HN93" s="123"/>
      <c r="HO93" s="123"/>
      <c r="HP93" s="123"/>
      <c r="HQ93" s="123"/>
      <c r="HR93" s="123"/>
      <c r="HS93" s="123"/>
      <c r="HT93" s="123"/>
      <c r="HU93" s="123"/>
      <c r="HV93" s="123"/>
      <c r="HW93" s="123"/>
      <c r="HX93" s="123"/>
      <c r="HY93" s="123"/>
      <c r="HZ93" s="123"/>
      <c r="IA93" s="123"/>
      <c r="IB93" s="123"/>
      <c r="IC93" s="123"/>
      <c r="ID93" s="123"/>
      <c r="IE93" s="123"/>
      <c r="IF93" s="123"/>
      <c r="IG93" s="123"/>
      <c r="IH93" s="123"/>
      <c r="II93" s="108"/>
      <c r="IJ93" s="123"/>
    </row>
    <row r="94" spans="1:244">
      <c r="A94" s="113"/>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C94" s="119"/>
      <c r="AD94" s="119"/>
      <c r="AE94" s="119"/>
      <c r="AF94" s="119"/>
      <c r="AG94" s="119"/>
      <c r="AH94" s="119"/>
      <c r="AI94" s="119"/>
      <c r="AJ94" s="119"/>
      <c r="AK94" s="119"/>
      <c r="AL94" s="116"/>
      <c r="AM94" s="116"/>
      <c r="AN94" s="116"/>
      <c r="AO94" s="116"/>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3"/>
      <c r="CW94" s="113"/>
      <c r="CX94" s="113"/>
      <c r="CY94" s="113"/>
      <c r="CZ94" s="113"/>
      <c r="DA94" s="113"/>
      <c r="DB94" s="113"/>
      <c r="DC94" s="113"/>
      <c r="DD94" s="113"/>
      <c r="DE94" s="113"/>
      <c r="DF94" s="113"/>
      <c r="DG94" s="113"/>
      <c r="DH94" s="113"/>
      <c r="DI94" s="113"/>
      <c r="DJ94" s="113"/>
      <c r="DK94" s="113"/>
      <c r="DL94" s="113"/>
      <c r="DM94" s="113"/>
      <c r="DN94" s="113"/>
      <c r="DO94" s="113"/>
      <c r="DP94" s="113"/>
      <c r="DQ94" s="113"/>
      <c r="DR94" s="113"/>
      <c r="DS94" s="113"/>
      <c r="DT94" s="113"/>
      <c r="DU94" s="113"/>
      <c r="DV94" s="113"/>
      <c r="DW94" s="113"/>
      <c r="DX94" s="113"/>
      <c r="DY94" s="113"/>
      <c r="DZ94" s="113"/>
      <c r="EA94" s="113"/>
      <c r="EB94" s="113"/>
      <c r="EC94" s="113"/>
      <c r="ED94" s="113"/>
      <c r="EE94" s="113"/>
      <c r="EF94" s="113"/>
      <c r="EG94" s="113"/>
      <c r="EH94" s="113"/>
      <c r="EI94" s="113"/>
      <c r="EJ94" s="113"/>
      <c r="EK94" s="113"/>
      <c r="EL94" s="113"/>
      <c r="EM94" s="113"/>
      <c r="EN94" s="113"/>
      <c r="EO94" s="113"/>
      <c r="EP94" s="113"/>
      <c r="EQ94" s="113"/>
      <c r="ER94" s="113"/>
      <c r="ES94" s="113"/>
      <c r="ET94" s="113"/>
      <c r="EU94" s="113"/>
      <c r="EV94" s="113"/>
      <c r="EW94" s="113"/>
      <c r="EX94" s="113"/>
      <c r="EY94" s="113"/>
      <c r="EZ94" s="113"/>
      <c r="FA94" s="113"/>
      <c r="FB94" s="113"/>
      <c r="FC94" s="113"/>
      <c r="FD94" s="113"/>
      <c r="FE94" s="113"/>
      <c r="FF94" s="113"/>
      <c r="FG94" s="113"/>
      <c r="FH94" s="113"/>
      <c r="FI94" s="113"/>
      <c r="FJ94" s="113"/>
      <c r="FK94" s="113"/>
      <c r="FL94" s="113"/>
      <c r="FM94" s="113"/>
      <c r="FN94" s="113"/>
      <c r="FO94" s="113"/>
      <c r="FP94" s="113"/>
      <c r="FQ94" s="113"/>
      <c r="FR94" s="113"/>
      <c r="FS94" s="113"/>
      <c r="FT94" s="113"/>
      <c r="FU94" s="113"/>
      <c r="FV94" s="113"/>
      <c r="FW94" s="113"/>
      <c r="FX94" s="113"/>
      <c r="FY94" s="113"/>
      <c r="FZ94" s="113"/>
      <c r="GA94" s="113"/>
      <c r="GB94" s="113"/>
      <c r="GC94" s="113"/>
      <c r="GD94" s="113"/>
      <c r="GE94" s="113"/>
      <c r="GF94" s="113"/>
      <c r="GG94" s="113"/>
      <c r="GH94" s="113"/>
      <c r="GI94" s="113"/>
      <c r="GJ94" s="113"/>
      <c r="GK94" s="113"/>
      <c r="GL94" s="113"/>
      <c r="GM94" s="113"/>
      <c r="GN94" s="113"/>
      <c r="GO94" s="113"/>
      <c r="GP94" s="113"/>
      <c r="GQ94" s="113"/>
      <c r="GR94" s="113"/>
      <c r="GS94" s="113"/>
      <c r="GT94" s="113"/>
      <c r="GU94" s="113"/>
      <c r="GV94" s="113"/>
      <c r="GW94" s="113"/>
      <c r="GX94" s="113"/>
      <c r="GY94" s="113"/>
      <c r="GZ94" s="113"/>
      <c r="HA94" s="113"/>
      <c r="HB94" s="113"/>
      <c r="HC94" s="113"/>
      <c r="HD94" s="113"/>
      <c r="HE94" s="113"/>
      <c r="HF94" s="113"/>
      <c r="HG94" s="113"/>
      <c r="HH94" s="113"/>
      <c r="HI94" s="113"/>
      <c r="HJ94" s="113"/>
      <c r="HK94" s="113"/>
      <c r="HL94" s="113"/>
      <c r="HM94" s="113"/>
      <c r="HN94" s="113"/>
      <c r="HO94" s="113"/>
      <c r="HP94" s="113"/>
      <c r="HQ94" s="113"/>
      <c r="HR94" s="113"/>
      <c r="HS94" s="113"/>
      <c r="HT94" s="113"/>
      <c r="HU94" s="113"/>
      <c r="HV94" s="113"/>
      <c r="HW94" s="113"/>
      <c r="HX94" s="113"/>
      <c r="HY94" s="113"/>
      <c r="HZ94" s="113"/>
      <c r="IA94" s="113"/>
      <c r="IB94" s="113"/>
      <c r="IC94" s="113"/>
      <c r="ID94" s="113"/>
      <c r="IE94" s="113"/>
      <c r="IF94" s="113"/>
      <c r="IG94" s="113"/>
      <c r="IH94" s="113"/>
      <c r="II94" s="113"/>
      <c r="IJ94" s="113"/>
    </row>
    <row r="96" spans="1:244">
      <c r="A96" s="106"/>
      <c r="B96" s="106"/>
      <c r="C96" s="106"/>
      <c r="D96" s="106"/>
      <c r="E96" s="106"/>
      <c r="F96" s="106"/>
      <c r="G96" s="106"/>
      <c r="H96" s="106"/>
      <c r="I96" s="106"/>
      <c r="J96" s="106"/>
      <c r="K96" s="106"/>
      <c r="L96" s="106"/>
      <c r="M96" s="123"/>
      <c r="N96" s="106"/>
      <c r="O96" s="106"/>
      <c r="P96" s="106"/>
      <c r="Q96" s="106"/>
      <c r="R96" s="106"/>
      <c r="S96" s="106"/>
      <c r="T96" s="106"/>
      <c r="U96" s="106"/>
      <c r="V96" s="106"/>
      <c r="W96" s="106"/>
      <c r="X96" s="106"/>
      <c r="Y96" s="106"/>
      <c r="Z96" s="106"/>
      <c r="AA96" s="106"/>
      <c r="AC96" s="106"/>
      <c r="AD96" s="106"/>
      <c r="AE96" s="106"/>
      <c r="AF96" s="106"/>
      <c r="AG96" s="106"/>
      <c r="AH96" s="106"/>
      <c r="AI96" s="106"/>
      <c r="AJ96" s="106"/>
      <c r="AK96" s="106"/>
      <c r="AL96" s="106"/>
      <c r="AM96" s="106"/>
      <c r="AN96" s="106"/>
      <c r="AO96" s="106"/>
    </row>
    <row r="97" spans="1:41">
      <c r="A97" s="106"/>
      <c r="B97" s="106"/>
      <c r="C97" s="106"/>
      <c r="D97" s="106"/>
      <c r="E97" s="106"/>
      <c r="F97" s="106"/>
      <c r="G97" s="106"/>
      <c r="H97" s="106"/>
      <c r="I97" s="106"/>
      <c r="J97" s="106"/>
      <c r="K97" s="106"/>
      <c r="L97" s="106"/>
      <c r="M97" s="123"/>
      <c r="N97" s="106"/>
      <c r="O97" s="106"/>
      <c r="P97" s="106"/>
      <c r="Q97" s="106"/>
      <c r="R97" s="106"/>
      <c r="S97" s="106"/>
      <c r="T97" s="106"/>
      <c r="U97" s="106"/>
      <c r="V97" s="106"/>
      <c r="W97" s="106"/>
      <c r="X97" s="106"/>
      <c r="Y97" s="106"/>
      <c r="Z97" s="106"/>
      <c r="AA97" s="106"/>
      <c r="AC97" s="106"/>
      <c r="AD97" s="106"/>
      <c r="AE97" s="106"/>
      <c r="AF97" s="106"/>
      <c r="AG97" s="106"/>
      <c r="AH97" s="106"/>
      <c r="AI97" s="106"/>
      <c r="AJ97" s="106"/>
      <c r="AK97" s="106"/>
      <c r="AL97" s="106"/>
      <c r="AM97" s="106"/>
      <c r="AN97" s="106"/>
      <c r="AO97" s="106"/>
    </row>
    <row r="98" spans="1:41">
      <c r="A98" s="121"/>
      <c r="B98" s="106"/>
      <c r="C98" s="106"/>
      <c r="D98" s="103"/>
      <c r="E98" s="103"/>
      <c r="F98" s="121"/>
      <c r="G98" s="121"/>
      <c r="H98" s="121"/>
      <c r="I98" s="121"/>
      <c r="J98" s="103"/>
      <c r="K98" s="121"/>
      <c r="L98" s="121"/>
      <c r="M98" s="103"/>
      <c r="N98" s="121"/>
      <c r="O98" s="121"/>
      <c r="P98" s="121"/>
      <c r="Q98" s="106"/>
      <c r="R98" s="106"/>
      <c r="S98" s="121"/>
      <c r="T98" s="121"/>
      <c r="U98" s="106"/>
      <c r="V98" s="106"/>
      <c r="W98" s="106"/>
      <c r="X98" s="106"/>
      <c r="Y98" s="106"/>
      <c r="Z98" s="106"/>
      <c r="AA98" s="106"/>
      <c r="AC98" s="106"/>
      <c r="AD98" s="106"/>
      <c r="AE98" s="106"/>
      <c r="AF98" s="106"/>
      <c r="AG98" s="106"/>
      <c r="AH98" s="121"/>
      <c r="AI98" s="121"/>
      <c r="AJ98" s="121"/>
      <c r="AK98" s="121"/>
      <c r="AL98" s="106"/>
      <c r="AM98" s="106"/>
      <c r="AN98" s="106"/>
      <c r="AO98" s="106"/>
    </row>
    <row r="99" spans="1:41">
      <c r="A99" s="106"/>
      <c r="B99" s="122"/>
      <c r="C99" s="122"/>
      <c r="D99" s="122"/>
      <c r="E99" s="122"/>
      <c r="F99" s="110"/>
      <c r="G99" s="110"/>
      <c r="H99" s="110"/>
      <c r="I99" s="110"/>
      <c r="J99" s="122"/>
      <c r="K99" s="110"/>
      <c r="L99" s="110"/>
      <c r="M99" s="122"/>
      <c r="N99" s="110"/>
      <c r="O99" s="110"/>
      <c r="P99" s="110"/>
      <c r="Q99" s="110"/>
      <c r="R99" s="110"/>
      <c r="S99" s="110"/>
      <c r="T99" s="110"/>
      <c r="U99" s="110"/>
      <c r="V99" s="110"/>
      <c r="W99" s="110"/>
      <c r="X99" s="110"/>
      <c r="Y99" s="110"/>
      <c r="Z99" s="110"/>
      <c r="AA99" s="110"/>
      <c r="AC99" s="110"/>
      <c r="AD99" s="110"/>
      <c r="AE99" s="110"/>
      <c r="AF99" s="110"/>
      <c r="AG99" s="110"/>
      <c r="AH99" s="110"/>
      <c r="AI99" s="110"/>
      <c r="AJ99" s="110"/>
      <c r="AK99" s="110"/>
      <c r="AL99" s="110"/>
      <c r="AM99" s="110"/>
      <c r="AN99" s="110"/>
      <c r="AO99" s="110"/>
    </row>
    <row r="100" spans="1:41">
      <c r="A100" s="106"/>
      <c r="B100" s="122"/>
      <c r="C100" s="122"/>
      <c r="D100" s="122"/>
      <c r="E100" s="122"/>
      <c r="F100" s="110"/>
      <c r="G100" s="110"/>
      <c r="H100" s="110"/>
      <c r="I100" s="110"/>
      <c r="J100" s="122"/>
      <c r="K100" s="110"/>
      <c r="L100" s="110"/>
      <c r="M100" s="122"/>
      <c r="N100" s="110"/>
      <c r="O100" s="110"/>
      <c r="P100" s="110"/>
      <c r="Q100" s="110"/>
      <c r="R100" s="110"/>
      <c r="S100" s="110"/>
      <c r="T100" s="110"/>
      <c r="U100" s="110"/>
      <c r="V100" s="110"/>
      <c r="W100" s="110"/>
      <c r="X100" s="110"/>
      <c r="Y100" s="110"/>
      <c r="Z100" s="110"/>
      <c r="AA100" s="110"/>
      <c r="AC100" s="110"/>
      <c r="AD100" s="110"/>
      <c r="AE100" s="110"/>
      <c r="AF100" s="110"/>
      <c r="AG100" s="110"/>
      <c r="AH100" s="110"/>
      <c r="AI100" s="110"/>
      <c r="AJ100" s="110"/>
      <c r="AK100" s="110"/>
      <c r="AL100" s="110"/>
      <c r="AM100" s="110"/>
      <c r="AN100" s="110"/>
      <c r="AO100" s="110"/>
    </row>
    <row r="101" spans="1:41">
      <c r="A101" s="106"/>
      <c r="B101" s="122"/>
      <c r="C101" s="122"/>
      <c r="D101" s="122"/>
      <c r="E101" s="122"/>
      <c r="F101" s="110"/>
      <c r="G101" s="110"/>
      <c r="H101" s="110"/>
      <c r="I101" s="110"/>
      <c r="J101" s="122"/>
      <c r="K101" s="110"/>
      <c r="L101" s="110"/>
      <c r="M101" s="122"/>
      <c r="N101" s="110"/>
      <c r="O101" s="110"/>
      <c r="P101" s="110"/>
      <c r="Q101" s="110"/>
      <c r="R101" s="110"/>
      <c r="S101" s="110"/>
      <c r="T101" s="110"/>
      <c r="U101" s="110"/>
      <c r="V101" s="110"/>
      <c r="W101" s="110"/>
      <c r="X101" s="110"/>
      <c r="Y101" s="110"/>
      <c r="Z101" s="110"/>
      <c r="AA101" s="110"/>
      <c r="AC101" s="110"/>
      <c r="AD101" s="110"/>
      <c r="AE101" s="110"/>
      <c r="AF101" s="110"/>
      <c r="AG101" s="110"/>
      <c r="AH101" s="110"/>
      <c r="AI101" s="110"/>
      <c r="AJ101" s="110"/>
      <c r="AK101" s="110"/>
      <c r="AL101" s="110"/>
      <c r="AM101" s="110"/>
      <c r="AN101" s="110"/>
      <c r="AO101" s="110"/>
    </row>
    <row r="102" spans="1:41">
      <c r="A102" s="106"/>
      <c r="B102" s="122"/>
      <c r="C102" s="122"/>
      <c r="D102" s="122"/>
      <c r="E102" s="122"/>
      <c r="F102" s="110"/>
      <c r="G102" s="110"/>
      <c r="H102" s="110"/>
      <c r="I102" s="110"/>
      <c r="J102" s="122"/>
      <c r="K102" s="110"/>
      <c r="L102" s="110"/>
      <c r="M102" s="122"/>
      <c r="N102" s="110"/>
      <c r="O102" s="110"/>
      <c r="P102" s="110"/>
      <c r="Q102" s="110"/>
      <c r="R102" s="110"/>
      <c r="S102" s="110"/>
      <c r="T102" s="110"/>
      <c r="U102" s="110"/>
      <c r="V102" s="110"/>
      <c r="W102" s="110"/>
      <c r="X102" s="110"/>
      <c r="Y102" s="110"/>
      <c r="Z102" s="110"/>
      <c r="AA102" s="110"/>
      <c r="AC102" s="110"/>
      <c r="AD102" s="110"/>
      <c r="AE102" s="110"/>
      <c r="AF102" s="110"/>
      <c r="AG102" s="110"/>
      <c r="AH102" s="110"/>
      <c r="AI102" s="110"/>
      <c r="AJ102" s="110"/>
      <c r="AK102" s="110"/>
      <c r="AL102" s="110"/>
      <c r="AM102" s="110"/>
      <c r="AN102" s="110"/>
      <c r="AO102" s="110"/>
    </row>
    <row r="103" spans="1:41">
      <c r="A103" s="106"/>
      <c r="B103" s="122"/>
      <c r="C103" s="122"/>
      <c r="D103" s="122"/>
      <c r="E103" s="122"/>
      <c r="F103" s="110"/>
      <c r="G103" s="110"/>
      <c r="H103" s="110"/>
      <c r="I103" s="110"/>
      <c r="J103" s="122"/>
      <c r="K103" s="110"/>
      <c r="L103" s="110"/>
      <c r="M103" s="122"/>
      <c r="N103" s="110"/>
      <c r="O103" s="110"/>
      <c r="P103" s="110"/>
      <c r="Q103" s="110"/>
      <c r="R103" s="110"/>
      <c r="S103" s="110"/>
      <c r="T103" s="110"/>
      <c r="U103" s="110"/>
      <c r="V103" s="110"/>
      <c r="W103" s="110"/>
      <c r="X103" s="110"/>
      <c r="Y103" s="110"/>
      <c r="Z103" s="110"/>
      <c r="AA103" s="110"/>
      <c r="AC103" s="110"/>
      <c r="AD103" s="110"/>
      <c r="AE103" s="110"/>
      <c r="AF103" s="110"/>
      <c r="AG103" s="110"/>
      <c r="AH103" s="110"/>
      <c r="AI103" s="110"/>
      <c r="AJ103" s="110"/>
      <c r="AK103" s="110"/>
      <c r="AL103" s="110"/>
      <c r="AM103" s="110"/>
      <c r="AN103" s="110"/>
      <c r="AO103" s="110"/>
    </row>
    <row r="104" spans="1:41">
      <c r="A104" s="121"/>
      <c r="B104" s="112"/>
      <c r="C104" s="112"/>
      <c r="D104" s="112"/>
      <c r="E104" s="112"/>
      <c r="F104" s="112"/>
      <c r="G104" s="112"/>
      <c r="H104" s="112"/>
      <c r="I104" s="112"/>
      <c r="J104" s="105"/>
      <c r="K104" s="112"/>
      <c r="L104" s="112"/>
      <c r="M104" s="105"/>
      <c r="N104" s="112"/>
      <c r="O104" s="112"/>
      <c r="P104" s="112"/>
      <c r="Q104" s="112"/>
      <c r="R104" s="112"/>
      <c r="S104" s="112"/>
      <c r="T104" s="112"/>
      <c r="U104" s="112"/>
      <c r="V104" s="112"/>
      <c r="W104" s="112"/>
      <c r="X104" s="112"/>
      <c r="Y104" s="112"/>
      <c r="Z104" s="112"/>
      <c r="AA104" s="112"/>
      <c r="AC104" s="112"/>
      <c r="AD104" s="112"/>
      <c r="AE104" s="112"/>
      <c r="AF104" s="112"/>
      <c r="AG104" s="112"/>
      <c r="AH104" s="112"/>
      <c r="AI104" s="112"/>
      <c r="AJ104" s="112"/>
      <c r="AK104" s="112"/>
      <c r="AL104" s="112"/>
      <c r="AM104" s="112"/>
      <c r="AN104" s="112"/>
      <c r="AO104" s="112"/>
    </row>
    <row r="105" spans="1:41">
      <c r="A105" s="106"/>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C105" s="110"/>
      <c r="AD105" s="110"/>
      <c r="AE105" s="110"/>
      <c r="AF105" s="110"/>
      <c r="AG105" s="110"/>
      <c r="AH105" s="110"/>
      <c r="AI105" s="110"/>
      <c r="AJ105" s="110"/>
      <c r="AK105" s="110"/>
      <c r="AL105" s="106"/>
      <c r="AM105" s="106"/>
      <c r="AN105" s="106"/>
      <c r="AO105" s="106"/>
    </row>
    <row r="106" spans="1:41">
      <c r="A106" s="106"/>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C106" s="110"/>
      <c r="AD106" s="110"/>
      <c r="AE106" s="110"/>
      <c r="AF106" s="110"/>
      <c r="AG106" s="110"/>
      <c r="AH106" s="110"/>
      <c r="AI106" s="110"/>
      <c r="AJ106" s="110"/>
      <c r="AK106" s="110"/>
      <c r="AL106" s="106"/>
      <c r="AM106" s="106"/>
      <c r="AN106" s="106"/>
      <c r="AO106" s="106"/>
    </row>
  </sheetData>
  <pageMargins left="0.74803149606299213" right="0.74803149606299213" top="0.98425196850393704" bottom="0.98425196850393704" header="0.51181102362204722" footer="0.51181102362204722"/>
  <pageSetup paperSize="9" orientation="landscape" r:id="rId1"/>
  <headerFooter alignWithMargins="0"/>
  <colBreaks count="2" manualBreakCount="2">
    <brk id="2" max="1048575" man="1"/>
    <brk id="15" max="1048575" man="1"/>
  </colBreaks>
  <ignoredErrors>
    <ignoredError sqref="Y11:Y36 U10:Z10 AA10:AB37 AC10" formulaRange="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V1260"/>
  <sheetViews>
    <sheetView showGridLines="0" workbookViewId="0"/>
  </sheetViews>
  <sheetFormatPr defaultRowHeight="12.75" outlineLevelCol="1"/>
  <cols>
    <col min="1" max="1" width="52.28515625" style="206" customWidth="1"/>
    <col min="2" max="14" width="11.28515625" style="312" hidden="1" customWidth="1" outlineLevel="1"/>
    <col min="15" max="15" width="9.7109375" hidden="1" customWidth="1" outlineLevel="1"/>
    <col min="16" max="17" width="9.7109375" hidden="1" customWidth="1" outlineLevel="1" collapsed="1"/>
    <col min="18" max="18" width="9.7109375" hidden="1" customWidth="1" outlineLevel="1"/>
    <col min="19" max="19" width="9.7109375" customWidth="1" collapsed="1"/>
    <col min="20" max="20" width="9.140625" style="312"/>
    <col min="21" max="24" width="9.7109375" style="661" customWidth="1"/>
    <col min="25" max="100" width="9.140625" style="312"/>
    <col min="101" max="16384" width="9.140625" style="310"/>
  </cols>
  <sheetData>
    <row r="1" spans="1:24" s="7" customFormat="1">
      <c r="A1" s="796" t="s">
        <v>25</v>
      </c>
      <c r="B1" s="534"/>
      <c r="C1" s="534"/>
      <c r="D1" s="534"/>
      <c r="E1" s="534"/>
      <c r="F1" s="534"/>
      <c r="G1" s="534"/>
      <c r="H1" s="534"/>
      <c r="I1" s="534"/>
      <c r="J1" s="547"/>
      <c r="K1" s="534"/>
      <c r="L1" s="547"/>
      <c r="M1" s="534"/>
      <c r="N1" s="534"/>
      <c r="O1" s="793"/>
      <c r="P1" s="793"/>
      <c r="Q1" s="793"/>
      <c r="R1" s="793"/>
      <c r="S1" s="793" t="s">
        <v>141</v>
      </c>
      <c r="T1" s="881"/>
      <c r="U1" s="1158"/>
      <c r="V1" s="1158"/>
      <c r="W1" s="1158"/>
      <c r="X1" s="1158"/>
    </row>
    <row r="2" spans="1:24" s="7" customFormat="1" ht="14.25">
      <c r="A2" s="690" t="s">
        <v>403</v>
      </c>
      <c r="B2" s="534"/>
      <c r="C2" s="534"/>
      <c r="D2" s="534"/>
      <c r="E2" s="534"/>
      <c r="F2" s="534"/>
      <c r="G2" s="534"/>
      <c r="H2" s="534"/>
      <c r="I2" s="534"/>
      <c r="J2" s="547"/>
      <c r="K2" s="534"/>
      <c r="L2" s="547"/>
      <c r="M2" s="534"/>
      <c r="N2" s="534"/>
      <c r="O2" s="472"/>
      <c r="P2" s="534"/>
      <c r="Q2" s="534"/>
      <c r="R2" s="534"/>
      <c r="S2" s="472" t="s">
        <v>28</v>
      </c>
      <c r="T2" s="877"/>
      <c r="U2" s="1158"/>
      <c r="V2" s="1158"/>
      <c r="W2" s="1158"/>
      <c r="X2" s="1158"/>
    </row>
    <row r="3" spans="1:24">
      <c r="A3" s="874"/>
      <c r="B3" s="878"/>
      <c r="C3" s="878"/>
      <c r="D3" s="878"/>
      <c r="E3" s="878"/>
      <c r="F3" s="878"/>
      <c r="G3" s="878"/>
      <c r="H3" s="878"/>
      <c r="I3" s="878"/>
      <c r="J3" s="878"/>
      <c r="K3" s="878" t="s">
        <v>142</v>
      </c>
      <c r="L3" s="878"/>
      <c r="M3" s="878"/>
      <c r="N3" s="878"/>
      <c r="O3" s="878"/>
      <c r="P3" s="878"/>
      <c r="Q3" s="878"/>
      <c r="R3" s="878"/>
      <c r="S3" s="878"/>
      <c r="T3" s="878"/>
      <c r="U3" s="1159"/>
      <c r="V3" s="1159"/>
      <c r="W3" s="1159"/>
      <c r="X3" s="1159"/>
    </row>
    <row r="4" spans="1:24" s="314" customFormat="1">
      <c r="A4" s="886" t="s">
        <v>30</v>
      </c>
      <c r="B4" s="876">
        <v>1995</v>
      </c>
      <c r="C4" s="876">
        <v>1996</v>
      </c>
      <c r="D4" s="876">
        <v>1997</v>
      </c>
      <c r="E4" s="876">
        <v>1998</v>
      </c>
      <c r="F4" s="876">
        <v>1999</v>
      </c>
      <c r="G4" s="876">
        <v>2000</v>
      </c>
      <c r="H4" s="876">
        <v>2001</v>
      </c>
      <c r="I4" s="876">
        <v>2002</v>
      </c>
      <c r="J4" s="876">
        <v>2003</v>
      </c>
      <c r="K4" s="876">
        <v>2004</v>
      </c>
      <c r="L4" s="876">
        <v>2005</v>
      </c>
      <c r="M4" s="876">
        <v>2006</v>
      </c>
      <c r="N4" s="876">
        <v>2007</v>
      </c>
      <c r="O4" s="876">
        <v>2008</v>
      </c>
      <c r="P4" s="876">
        <v>2009</v>
      </c>
      <c r="Q4" s="876">
        <v>2010</v>
      </c>
      <c r="R4" s="876">
        <v>2011</v>
      </c>
      <c r="S4" s="876">
        <v>2012</v>
      </c>
      <c r="T4" s="876">
        <v>2013</v>
      </c>
      <c r="U4" s="1160">
        <v>2014</v>
      </c>
      <c r="V4" s="1160">
        <v>2015</v>
      </c>
      <c r="W4" s="1160">
        <v>2016</v>
      </c>
      <c r="X4" s="1160">
        <v>2017</v>
      </c>
    </row>
    <row r="5" spans="1:24">
      <c r="A5" s="326"/>
      <c r="B5" s="13"/>
      <c r="C5" s="13"/>
      <c r="D5" s="13"/>
      <c r="E5" s="13"/>
      <c r="F5" s="13"/>
      <c r="G5" s="13"/>
      <c r="H5" s="13"/>
      <c r="I5" s="13"/>
      <c r="J5" s="13"/>
      <c r="K5" s="13"/>
      <c r="L5" s="13"/>
      <c r="M5" s="13"/>
      <c r="N5" s="13"/>
      <c r="O5" s="535"/>
      <c r="P5" s="1045"/>
      <c r="Q5" s="1045"/>
      <c r="R5" s="1045"/>
      <c r="S5" s="1045"/>
      <c r="T5" s="1045"/>
      <c r="U5" s="1126"/>
      <c r="V5" s="1126"/>
      <c r="W5" s="1126"/>
      <c r="X5" s="1126"/>
    </row>
    <row r="6" spans="1:24">
      <c r="A6" s="326" t="s">
        <v>143</v>
      </c>
      <c r="B6" s="315"/>
      <c r="C6" s="315"/>
      <c r="D6" s="315"/>
      <c r="E6" s="315"/>
      <c r="F6" s="315"/>
      <c r="G6" s="315"/>
      <c r="H6" s="315"/>
      <c r="I6" s="315"/>
      <c r="J6" s="315"/>
      <c r="K6" s="315"/>
      <c r="L6" s="315"/>
      <c r="M6" s="315"/>
      <c r="N6" s="315"/>
      <c r="O6" s="536"/>
      <c r="P6" s="1047"/>
      <c r="Q6" s="1047"/>
      <c r="R6" s="1047"/>
      <c r="S6" s="1047"/>
      <c r="T6" s="1047"/>
      <c r="U6" s="1047"/>
      <c r="V6" s="1047"/>
      <c r="W6" s="1047"/>
      <c r="X6" s="1047"/>
    </row>
    <row r="7" spans="1:24">
      <c r="A7" s="327" t="s">
        <v>51</v>
      </c>
      <c r="B7" s="316"/>
      <c r="C7" s="316">
        <v>2931</v>
      </c>
      <c r="D7" s="316">
        <v>3813</v>
      </c>
      <c r="E7" s="316">
        <v>4345</v>
      </c>
      <c r="F7" s="316">
        <v>4470</v>
      </c>
      <c r="G7" s="316">
        <v>6392</v>
      </c>
      <c r="H7" s="316">
        <v>6130</v>
      </c>
      <c r="I7" s="316">
        <v>-1689</v>
      </c>
      <c r="J7" s="316">
        <v>5310</v>
      </c>
      <c r="K7" s="316">
        <v>7112</v>
      </c>
      <c r="L7" s="316">
        <v>9403</v>
      </c>
      <c r="M7" s="316">
        <v>13581</v>
      </c>
      <c r="N7" s="316">
        <v>12066</v>
      </c>
      <c r="O7" s="524">
        <v>13806</v>
      </c>
      <c r="P7" s="1049">
        <v>9090</v>
      </c>
      <c r="Q7" s="1049">
        <v>13915</v>
      </c>
      <c r="R7" s="1049">
        <v>17560</v>
      </c>
      <c r="S7" s="1049">
        <v>19266</v>
      </c>
      <c r="T7" s="1049">
        <v>17056</v>
      </c>
      <c r="U7" s="1049">
        <v>17015</v>
      </c>
      <c r="V7" s="1049">
        <v>19728</v>
      </c>
      <c r="W7" s="1049">
        <v>19713</v>
      </c>
      <c r="X7" s="1049">
        <v>24184</v>
      </c>
    </row>
    <row r="8" spans="1:24">
      <c r="A8" s="327" t="s">
        <v>144</v>
      </c>
      <c r="B8" s="316"/>
      <c r="C8" s="316">
        <v>949</v>
      </c>
      <c r="D8" s="316">
        <v>1451</v>
      </c>
      <c r="E8" s="316">
        <v>1876</v>
      </c>
      <c r="F8" s="316">
        <v>2616</v>
      </c>
      <c r="G8" s="316">
        <v>3982</v>
      </c>
      <c r="H8" s="316">
        <v>4556</v>
      </c>
      <c r="I8" s="316">
        <v>3956</v>
      </c>
      <c r="J8" s="316">
        <v>3313</v>
      </c>
      <c r="K8" s="316">
        <v>3121</v>
      </c>
      <c r="L8" s="316">
        <v>3320</v>
      </c>
      <c r="M8" s="316">
        <v>2142</v>
      </c>
      <c r="N8" s="316">
        <v>1800</v>
      </c>
      <c r="O8" s="524">
        <v>2080</v>
      </c>
      <c r="P8" s="1049">
        <v>2470</v>
      </c>
      <c r="Q8" s="1049">
        <v>2498</v>
      </c>
      <c r="R8" s="1049">
        <v>2522</v>
      </c>
      <c r="S8" s="1049">
        <v>2664</v>
      </c>
      <c r="T8" s="1049">
        <v>2703</v>
      </c>
      <c r="U8" s="1049">
        <v>3709</v>
      </c>
      <c r="V8" s="1049">
        <v>4347</v>
      </c>
      <c r="W8" s="1049">
        <v>4392</v>
      </c>
      <c r="X8" s="1049">
        <v>5110</v>
      </c>
    </row>
    <row r="9" spans="1:24">
      <c r="A9" s="327" t="s">
        <v>145</v>
      </c>
      <c r="B9" s="316"/>
      <c r="C9" s="316"/>
      <c r="D9" s="316"/>
      <c r="E9" s="316"/>
      <c r="F9" s="316"/>
      <c r="G9" s="316"/>
      <c r="H9" s="316"/>
      <c r="I9" s="316">
        <v>6950</v>
      </c>
      <c r="J9" s="316"/>
      <c r="K9" s="316"/>
      <c r="L9" s="316"/>
      <c r="M9" s="316"/>
      <c r="N9" s="316"/>
      <c r="O9" s="524"/>
      <c r="P9" s="1049"/>
      <c r="Q9" s="1049"/>
      <c r="R9" s="1049"/>
      <c r="S9" s="1049"/>
      <c r="T9" s="1049"/>
      <c r="U9" s="1049"/>
      <c r="V9" s="1049"/>
      <c r="W9" s="1049"/>
      <c r="X9" s="1049"/>
    </row>
    <row r="10" spans="1:24">
      <c r="A10" s="328" t="s">
        <v>146</v>
      </c>
      <c r="B10" s="317"/>
      <c r="C10" s="317">
        <v>-379</v>
      </c>
      <c r="D10" s="317">
        <v>-114</v>
      </c>
      <c r="E10" s="317">
        <v>-268</v>
      </c>
      <c r="F10" s="317">
        <v>-399</v>
      </c>
      <c r="G10" s="317">
        <v>-498</v>
      </c>
      <c r="H10" s="317">
        <v>-511</v>
      </c>
      <c r="I10" s="317">
        <v>-447</v>
      </c>
      <c r="J10" s="317">
        <v>-332</v>
      </c>
      <c r="K10" s="317">
        <v>-417</v>
      </c>
      <c r="L10" s="317">
        <v>-639</v>
      </c>
      <c r="M10" s="317">
        <v>-374</v>
      </c>
      <c r="N10" s="317">
        <v>-136</v>
      </c>
      <c r="O10" s="537">
        <v>-81</v>
      </c>
      <c r="P10" s="1050">
        <v>-126</v>
      </c>
      <c r="Q10" s="1050">
        <v>260</v>
      </c>
      <c r="R10" s="1050">
        <v>-176</v>
      </c>
      <c r="S10" s="1050">
        <v>-347</v>
      </c>
      <c r="T10" s="1050">
        <v>-554</v>
      </c>
      <c r="U10" s="1050">
        <v>-298</v>
      </c>
      <c r="V10" s="1050">
        <v>-528</v>
      </c>
      <c r="W10" s="1050">
        <v>495</v>
      </c>
      <c r="X10" s="1050">
        <v>76</v>
      </c>
    </row>
    <row r="11" spans="1:24">
      <c r="A11" s="326" t="s">
        <v>147</v>
      </c>
      <c r="B11" s="318">
        <v>3549</v>
      </c>
      <c r="C11" s="318">
        <f>SUM(C7:C10)</f>
        <v>3501</v>
      </c>
      <c r="D11" s="318">
        <f>SUM(D7:D10)</f>
        <v>5150</v>
      </c>
      <c r="E11" s="318">
        <f>SUM(E7:E10)</f>
        <v>5953</v>
      </c>
      <c r="F11" s="318">
        <f>SUM(F7:F10)</f>
        <v>6687</v>
      </c>
      <c r="G11" s="318">
        <f>SUM(G7:G10)</f>
        <v>9876</v>
      </c>
      <c r="H11" s="318">
        <v>10175</v>
      </c>
      <c r="I11" s="318">
        <v>8770</v>
      </c>
      <c r="J11" s="318">
        <v>8291</v>
      </c>
      <c r="K11" s="318">
        <v>9816</v>
      </c>
      <c r="L11" s="318">
        <v>12084</v>
      </c>
      <c r="M11" s="318">
        <v>15349</v>
      </c>
      <c r="N11" s="318">
        <f>SUM(N7:N10)</f>
        <v>13730</v>
      </c>
      <c r="O11" s="538">
        <f>SUM(O7:O10)</f>
        <v>15805</v>
      </c>
      <c r="P11" s="1051">
        <v>11434</v>
      </c>
      <c r="Q11" s="1051">
        <v>16673</v>
      </c>
      <c r="R11" s="1051">
        <v>19906</v>
      </c>
      <c r="S11" s="1051">
        <v>21583</v>
      </c>
      <c r="T11" s="1051">
        <v>19205</v>
      </c>
      <c r="U11" s="1051">
        <f>SUM(U7:U10)</f>
        <v>20426</v>
      </c>
      <c r="V11" s="1051">
        <f>SUM(V7:V10)</f>
        <v>23547</v>
      </c>
      <c r="W11" s="1051">
        <f>SUM(W7:W10)</f>
        <v>24600</v>
      </c>
      <c r="X11" s="1051">
        <f>SUM(X7:X10)</f>
        <v>29370</v>
      </c>
    </row>
    <row r="12" spans="1:24">
      <c r="A12" s="329"/>
      <c r="B12" s="319"/>
      <c r="C12" s="319"/>
      <c r="D12" s="319"/>
      <c r="E12" s="319"/>
      <c r="F12" s="319"/>
      <c r="G12" s="319"/>
      <c r="H12" s="319"/>
      <c r="I12" s="319"/>
      <c r="J12" s="319"/>
      <c r="K12" s="319"/>
      <c r="L12" s="319"/>
      <c r="M12" s="319"/>
      <c r="N12" s="319"/>
      <c r="O12" s="539"/>
      <c r="P12" s="1052"/>
      <c r="Q12" s="1052"/>
      <c r="R12" s="1052"/>
      <c r="S12" s="1052"/>
      <c r="T12" s="1052"/>
      <c r="U12" s="1052"/>
      <c r="V12" s="1052"/>
      <c r="W12" s="1052"/>
      <c r="X12" s="1052"/>
    </row>
    <row r="13" spans="1:24">
      <c r="A13" s="327" t="s">
        <v>148</v>
      </c>
      <c r="B13" s="316">
        <v>86</v>
      </c>
      <c r="C13" s="316">
        <v>111</v>
      </c>
      <c r="D13" s="316">
        <v>-350</v>
      </c>
      <c r="E13" s="316">
        <v>-718</v>
      </c>
      <c r="F13" s="316">
        <v>-1061</v>
      </c>
      <c r="G13" s="316">
        <v>-1703</v>
      </c>
      <c r="H13" s="316">
        <v>-1433</v>
      </c>
      <c r="I13" s="316">
        <v>-782</v>
      </c>
      <c r="J13" s="316">
        <v>-397</v>
      </c>
      <c r="K13" s="316">
        <v>-321</v>
      </c>
      <c r="L13" s="316">
        <v>60</v>
      </c>
      <c r="M13" s="316">
        <v>-12</v>
      </c>
      <c r="N13" s="316">
        <v>-379</v>
      </c>
      <c r="O13" s="524">
        <v>44</v>
      </c>
      <c r="P13" s="1049">
        <v>-1574</v>
      </c>
      <c r="Q13" s="1049">
        <v>-960</v>
      </c>
      <c r="R13" s="1049">
        <v>-1275</v>
      </c>
      <c r="S13">
        <v>-592</v>
      </c>
      <c r="T13">
        <v>-523</v>
      </c>
      <c r="U13" s="1049">
        <v>-849</v>
      </c>
      <c r="V13" s="1049">
        <v>-2037</v>
      </c>
      <c r="W13" s="1049">
        <v>-771</v>
      </c>
      <c r="X13" s="1049">
        <v>329</v>
      </c>
    </row>
    <row r="14" spans="1:24">
      <c r="A14" s="327" t="s">
        <v>149</v>
      </c>
      <c r="B14" s="316">
        <v>20</v>
      </c>
      <c r="C14" s="316">
        <v>4</v>
      </c>
      <c r="D14" s="316">
        <v>510</v>
      </c>
      <c r="E14" s="316">
        <v>83</v>
      </c>
      <c r="F14" s="316">
        <v>2</v>
      </c>
      <c r="G14" s="316">
        <v>26</v>
      </c>
      <c r="H14" s="316">
        <v>9</v>
      </c>
      <c r="I14" s="316">
        <v>2</v>
      </c>
      <c r="J14" s="316">
        <v>1</v>
      </c>
      <c r="K14" s="316">
        <v>1</v>
      </c>
      <c r="L14" s="316"/>
      <c r="M14" s="316"/>
      <c r="N14" s="316"/>
      <c r="O14" s="524"/>
      <c r="P14" s="1049"/>
      <c r="Q14" s="1049"/>
      <c r="R14" s="1049"/>
      <c r="S14" s="1049"/>
      <c r="T14" s="1049"/>
      <c r="U14" s="1049"/>
      <c r="V14" s="1049"/>
      <c r="W14" s="1049"/>
      <c r="X14" s="1049"/>
    </row>
    <row r="15" spans="1:24">
      <c r="A15" s="327" t="s">
        <v>150</v>
      </c>
      <c r="B15" s="316">
        <v>124</v>
      </c>
      <c r="C15" s="316">
        <v>10</v>
      </c>
      <c r="D15" s="316">
        <v>219</v>
      </c>
      <c r="E15" s="316">
        <v>-191</v>
      </c>
      <c r="F15" s="316">
        <v>-70</v>
      </c>
      <c r="G15" s="316">
        <v>-277</v>
      </c>
      <c r="H15" s="316">
        <v>-439</v>
      </c>
      <c r="I15" s="316">
        <v>187</v>
      </c>
      <c r="J15" s="316">
        <v>211</v>
      </c>
      <c r="K15" s="316">
        <v>137</v>
      </c>
      <c r="L15" s="316">
        <v>128</v>
      </c>
      <c r="M15" s="316">
        <v>-4</v>
      </c>
      <c r="N15" s="316"/>
      <c r="O15" s="524"/>
      <c r="P15" s="1049"/>
      <c r="Q15" s="1049"/>
      <c r="R15" s="1049"/>
      <c r="S15" s="1049"/>
      <c r="T15" s="1049"/>
      <c r="U15" s="1049"/>
      <c r="V15" s="1049"/>
      <c r="W15" s="1049"/>
      <c r="X15" s="1049"/>
    </row>
    <row r="16" spans="1:24">
      <c r="A16" s="688" t="s">
        <v>313</v>
      </c>
      <c r="B16" s="316"/>
      <c r="C16" s="316"/>
      <c r="D16" s="316"/>
      <c r="E16" s="316"/>
      <c r="F16" s="316"/>
      <c r="G16" s="316"/>
      <c r="H16" s="316"/>
      <c r="I16" s="316"/>
      <c r="J16" s="316"/>
      <c r="K16" s="316"/>
      <c r="L16" s="316"/>
      <c r="M16" s="316"/>
      <c r="N16" s="316"/>
      <c r="O16" s="879"/>
      <c r="P16" s="1049"/>
      <c r="Q16" s="1049"/>
      <c r="R16" s="1049"/>
      <c r="S16">
        <v>-119</v>
      </c>
      <c r="T16">
        <v>-634</v>
      </c>
      <c r="U16" s="1049">
        <v>-115</v>
      </c>
      <c r="V16" s="1049">
        <v>78</v>
      </c>
      <c r="W16" s="1049">
        <v>-543</v>
      </c>
      <c r="X16" s="1049">
        <v>-1280</v>
      </c>
    </row>
    <row r="17" spans="1:24">
      <c r="A17" s="328" t="s">
        <v>151</v>
      </c>
      <c r="B17" s="317">
        <v>-852</v>
      </c>
      <c r="C17" s="317">
        <v>-985</v>
      </c>
      <c r="D17" s="317">
        <v>-1041</v>
      </c>
      <c r="E17" s="317">
        <v>-965</v>
      </c>
      <c r="F17" s="317">
        <v>-963</v>
      </c>
      <c r="G17" s="317">
        <v>-1612</v>
      </c>
      <c r="H17" s="317">
        <v>-1541</v>
      </c>
      <c r="I17" s="317">
        <v>-1255</v>
      </c>
      <c r="J17" s="317">
        <v>-1307</v>
      </c>
      <c r="K17" s="317">
        <v>-1328</v>
      </c>
      <c r="L17" s="317">
        <v>-2042</v>
      </c>
      <c r="M17" s="317">
        <v>-3775</v>
      </c>
      <c r="N17" s="317">
        <v>-3346</v>
      </c>
      <c r="O17" s="537">
        <v>-3975</v>
      </c>
      <c r="P17" s="1050">
        <v>-1759</v>
      </c>
      <c r="Q17" s="1050">
        <v>-2813</v>
      </c>
      <c r="R17" s="1050">
        <v>-3307</v>
      </c>
      <c r="S17" s="1050">
        <v>-5053</v>
      </c>
      <c r="T17" s="1050">
        <v>-4622</v>
      </c>
      <c r="U17" s="1050">
        <v>-3828</v>
      </c>
      <c r="V17" s="1050">
        <v>-4238</v>
      </c>
      <c r="W17" s="1050">
        <v>-7132</v>
      </c>
      <c r="X17" s="1050">
        <v>-7306</v>
      </c>
    </row>
    <row r="18" spans="1:24">
      <c r="A18" s="326" t="s">
        <v>152</v>
      </c>
      <c r="B18" s="318">
        <f t="shared" ref="B18:J18" si="0">B11+SUM(B13:B17)</f>
        <v>2927</v>
      </c>
      <c r="C18" s="318">
        <f t="shared" si="0"/>
        <v>2641</v>
      </c>
      <c r="D18" s="318">
        <f t="shared" si="0"/>
        <v>4488</v>
      </c>
      <c r="E18" s="318">
        <f t="shared" si="0"/>
        <v>4162</v>
      </c>
      <c r="F18" s="318">
        <f t="shared" si="0"/>
        <v>4595</v>
      </c>
      <c r="G18" s="318">
        <f t="shared" si="0"/>
        <v>6310</v>
      </c>
      <c r="H18" s="318">
        <f t="shared" si="0"/>
        <v>6771</v>
      </c>
      <c r="I18" s="318">
        <f t="shared" si="0"/>
        <v>6922</v>
      </c>
      <c r="J18" s="318">
        <f t="shared" si="0"/>
        <v>6799</v>
      </c>
      <c r="K18" s="318">
        <v>8305</v>
      </c>
      <c r="L18" s="318">
        <v>10230</v>
      </c>
      <c r="M18" s="318">
        <v>11558</v>
      </c>
      <c r="N18" s="318">
        <f>SUM(N11:N17)</f>
        <v>10005</v>
      </c>
      <c r="O18" s="538">
        <f>SUM(O11:O17)</f>
        <v>11874</v>
      </c>
      <c r="P18" s="1051">
        <v>8101</v>
      </c>
      <c r="Q18" s="1051">
        <v>12900</v>
      </c>
      <c r="R18" s="1051">
        <v>15324</v>
      </c>
      <c r="S18" s="1051">
        <v>15819</v>
      </c>
      <c r="T18" s="1051">
        <v>13426</v>
      </c>
      <c r="U18" s="1051">
        <f>SUM(U11:U17)</f>
        <v>15634</v>
      </c>
      <c r="V18" s="1051">
        <f>SUM(V11:V17)</f>
        <v>17350</v>
      </c>
      <c r="W18" s="1051">
        <f>SUM(W11:W17)</f>
        <v>16154</v>
      </c>
      <c r="X18" s="1051">
        <f>SUM(X11:X17)</f>
        <v>21113</v>
      </c>
    </row>
    <row r="19" spans="1:24">
      <c r="A19" s="327"/>
      <c r="B19" s="316"/>
      <c r="C19" s="316"/>
      <c r="D19" s="316"/>
      <c r="E19" s="316"/>
      <c r="F19" s="316"/>
      <c r="G19" s="316"/>
      <c r="H19" s="316"/>
      <c r="I19" s="316"/>
      <c r="J19" s="316"/>
      <c r="K19" s="316"/>
      <c r="L19" s="316"/>
      <c r="M19" s="316"/>
      <c r="N19" s="316"/>
      <c r="O19" s="524"/>
      <c r="P19" s="1049"/>
      <c r="Q19" s="1049"/>
      <c r="R19" s="1049"/>
      <c r="S19" s="1049"/>
      <c r="T19" s="1049"/>
      <c r="U19" s="1049"/>
      <c r="V19" s="1049"/>
      <c r="W19" s="1049"/>
      <c r="X19" s="1049"/>
    </row>
    <row r="20" spans="1:24">
      <c r="A20" s="326" t="s">
        <v>153</v>
      </c>
      <c r="B20" s="316"/>
      <c r="C20" s="316"/>
      <c r="D20" s="316"/>
      <c r="E20" s="316"/>
      <c r="F20" s="316"/>
      <c r="G20" s="316"/>
      <c r="H20" s="316"/>
      <c r="I20" s="316"/>
      <c r="J20" s="316"/>
      <c r="K20" s="316"/>
      <c r="L20" s="316"/>
      <c r="M20" s="316"/>
      <c r="N20" s="316"/>
      <c r="O20" s="524"/>
      <c r="P20" s="1049"/>
      <c r="Q20" s="1049"/>
      <c r="R20" s="1049"/>
      <c r="S20" s="1049"/>
      <c r="T20" s="1049"/>
      <c r="U20" s="1049"/>
      <c r="V20" s="1049"/>
      <c r="W20" s="1049"/>
      <c r="X20" s="1049"/>
    </row>
    <row r="21" spans="1:24">
      <c r="A21" s="327" t="s">
        <v>154</v>
      </c>
      <c r="B21" s="316">
        <v>-428</v>
      </c>
      <c r="C21" s="316">
        <v>173</v>
      </c>
      <c r="D21" s="316">
        <v>-225</v>
      </c>
      <c r="E21" s="316">
        <v>73</v>
      </c>
      <c r="F21" s="316">
        <v>436</v>
      </c>
      <c r="G21" s="316">
        <v>-241</v>
      </c>
      <c r="H21" s="316">
        <v>369</v>
      </c>
      <c r="I21" s="316">
        <v>-57</v>
      </c>
      <c r="J21" s="316">
        <v>66</v>
      </c>
      <c r="K21" s="316">
        <v>-749</v>
      </c>
      <c r="L21" s="316">
        <v>-712</v>
      </c>
      <c r="M21" s="316">
        <v>-1870</v>
      </c>
      <c r="N21" s="316">
        <v>-2332</v>
      </c>
      <c r="O21" s="524">
        <v>-2830</v>
      </c>
      <c r="P21" s="1049">
        <v>5568</v>
      </c>
      <c r="Q21" s="1049">
        <v>-1978</v>
      </c>
      <c r="R21" s="1049">
        <v>-4267</v>
      </c>
      <c r="S21" s="1049">
        <v>-639</v>
      </c>
      <c r="T21" s="1049">
        <v>577</v>
      </c>
      <c r="U21" s="1049">
        <v>1924</v>
      </c>
      <c r="V21" s="1049">
        <v>1342</v>
      </c>
      <c r="W21" s="1049">
        <v>1229</v>
      </c>
      <c r="X21" s="1049">
        <v>-1888</v>
      </c>
    </row>
    <row r="22" spans="1:24">
      <c r="A22" s="327" t="s">
        <v>155</v>
      </c>
      <c r="B22" s="316">
        <v>-419</v>
      </c>
      <c r="C22" s="316">
        <v>-136</v>
      </c>
      <c r="D22" s="316">
        <v>-531</v>
      </c>
      <c r="E22" s="316">
        <v>-173</v>
      </c>
      <c r="F22" s="316">
        <v>-760</v>
      </c>
      <c r="G22" s="316">
        <v>-1422</v>
      </c>
      <c r="H22" s="316">
        <v>535</v>
      </c>
      <c r="I22" s="316">
        <v>289</v>
      </c>
      <c r="J22" s="316">
        <v>84</v>
      </c>
      <c r="K22" s="316">
        <v>-1610</v>
      </c>
      <c r="L22" s="316">
        <v>-1326</v>
      </c>
      <c r="M22" s="316">
        <v>-1803</v>
      </c>
      <c r="N22" s="316">
        <v>-1417</v>
      </c>
      <c r="O22" s="524">
        <v>-1223</v>
      </c>
      <c r="P22" s="1049">
        <v>3324</v>
      </c>
      <c r="Q22" s="1049">
        <v>-2535</v>
      </c>
      <c r="R22" s="1049">
        <v>-3834</v>
      </c>
      <c r="S22" s="1049">
        <v>-71</v>
      </c>
      <c r="T22" s="1049">
        <v>-651</v>
      </c>
      <c r="U22" s="1049">
        <v>-280</v>
      </c>
      <c r="V22" s="1049">
        <v>35</v>
      </c>
      <c r="W22" s="1049">
        <v>-810</v>
      </c>
      <c r="X22" s="1049">
        <v>-2840</v>
      </c>
    </row>
    <row r="23" spans="1:24">
      <c r="A23" s="327" t="s">
        <v>156</v>
      </c>
      <c r="B23" s="320">
        <v>271</v>
      </c>
      <c r="C23" s="320">
        <v>224</v>
      </c>
      <c r="D23" s="320">
        <v>1007</v>
      </c>
      <c r="E23" s="320">
        <v>-457</v>
      </c>
      <c r="F23" s="320">
        <v>344</v>
      </c>
      <c r="G23" s="320">
        <v>1261</v>
      </c>
      <c r="H23" s="320">
        <v>-519</v>
      </c>
      <c r="I23" s="320">
        <v>145</v>
      </c>
      <c r="J23" s="320">
        <v>713</v>
      </c>
      <c r="K23" s="320">
        <v>1914</v>
      </c>
      <c r="L23" s="320">
        <v>1807</v>
      </c>
      <c r="M23" s="320">
        <v>1320</v>
      </c>
      <c r="N23" s="320">
        <v>1423</v>
      </c>
      <c r="O23" s="533">
        <v>1062</v>
      </c>
      <c r="P23" s="1053">
        <v>-2177</v>
      </c>
      <c r="Q23" s="1053">
        <v>2783</v>
      </c>
      <c r="R23" s="1053">
        <v>1986</v>
      </c>
      <c r="S23" s="1058">
        <v>-656</v>
      </c>
      <c r="T23" s="1058">
        <v>-464</v>
      </c>
      <c r="U23" s="1053">
        <v>412</v>
      </c>
      <c r="V23" s="1053">
        <v>222</v>
      </c>
      <c r="W23" s="1053">
        <v>2456</v>
      </c>
      <c r="X23" s="1053">
        <v>5943</v>
      </c>
    </row>
    <row r="24" spans="1:24">
      <c r="A24" s="326" t="s">
        <v>157</v>
      </c>
      <c r="B24" s="318">
        <f t="shared" ref="B24:G24" si="1">SUM(B21:B23)</f>
        <v>-576</v>
      </c>
      <c r="C24" s="318">
        <f t="shared" si="1"/>
        <v>261</v>
      </c>
      <c r="D24" s="318">
        <f t="shared" si="1"/>
        <v>251</v>
      </c>
      <c r="E24" s="318">
        <f t="shared" si="1"/>
        <v>-557</v>
      </c>
      <c r="F24" s="318">
        <f t="shared" si="1"/>
        <v>20</v>
      </c>
      <c r="G24" s="318">
        <f t="shared" si="1"/>
        <v>-402</v>
      </c>
      <c r="H24" s="318">
        <v>385</v>
      </c>
      <c r="I24" s="318">
        <v>377</v>
      </c>
      <c r="J24" s="318">
        <v>863</v>
      </c>
      <c r="K24" s="318">
        <v>-445</v>
      </c>
      <c r="L24" s="318">
        <v>-231</v>
      </c>
      <c r="M24" s="318">
        <v>-2353</v>
      </c>
      <c r="N24" s="318">
        <f>SUM(N21:N23)</f>
        <v>-2326</v>
      </c>
      <c r="O24" s="538">
        <f>SUM(O21:O23)</f>
        <v>-2991</v>
      </c>
      <c r="P24" s="1051">
        <v>6715</v>
      </c>
      <c r="Q24" s="1051">
        <v>-1730</v>
      </c>
      <c r="R24" s="1051">
        <v>-6115</v>
      </c>
      <c r="S24" s="1051">
        <v>-1366</v>
      </c>
      <c r="T24" s="1051">
        <v>-538</v>
      </c>
      <c r="U24" s="1051">
        <v>2056</v>
      </c>
      <c r="V24" s="1051">
        <v>1599</v>
      </c>
      <c r="W24" s="1051">
        <v>2875</v>
      </c>
      <c r="X24" s="1051">
        <f>SUM(X21:X23)</f>
        <v>1215</v>
      </c>
    </row>
    <row r="25" spans="1:24">
      <c r="A25" s="327" t="s">
        <v>158</v>
      </c>
      <c r="B25" s="316"/>
      <c r="C25" s="316"/>
      <c r="D25" s="316"/>
      <c r="E25" s="316"/>
      <c r="F25" s="316"/>
      <c r="G25" s="316"/>
      <c r="H25" s="316"/>
      <c r="I25" s="316"/>
      <c r="J25" s="316"/>
      <c r="K25" s="316"/>
      <c r="L25" s="316"/>
      <c r="M25" s="316"/>
      <c r="N25" s="316"/>
      <c r="O25" s="524"/>
      <c r="P25" s="1049">
        <v>-769</v>
      </c>
      <c r="Q25" s="1049">
        <v>-825</v>
      </c>
      <c r="R25" s="1049">
        <v>-1332</v>
      </c>
      <c r="S25" s="1049">
        <v>-1299</v>
      </c>
      <c r="T25" s="1049">
        <v>-1456</v>
      </c>
      <c r="U25" s="1049">
        <v>-1719</v>
      </c>
      <c r="V25" s="1049">
        <v>-1263</v>
      </c>
      <c r="W25" s="1049">
        <v>-1207</v>
      </c>
      <c r="X25" s="1049">
        <v>-1412</v>
      </c>
    </row>
    <row r="26" spans="1:24">
      <c r="A26" s="328" t="s">
        <v>159</v>
      </c>
      <c r="B26" s="317"/>
      <c r="C26" s="317"/>
      <c r="D26" s="317"/>
      <c r="E26" s="317"/>
      <c r="F26" s="317"/>
      <c r="G26" s="317"/>
      <c r="H26" s="317"/>
      <c r="I26" s="317"/>
      <c r="J26" s="317"/>
      <c r="K26" s="317"/>
      <c r="L26" s="317"/>
      <c r="M26" s="317"/>
      <c r="N26" s="317"/>
      <c r="O26" s="537"/>
      <c r="P26" s="1050">
        <v>557</v>
      </c>
      <c r="Q26" s="1050">
        <v>480</v>
      </c>
      <c r="R26" s="1050">
        <v>544</v>
      </c>
      <c r="S26" s="1050">
        <v>550</v>
      </c>
      <c r="T26" s="1050">
        <v>435</v>
      </c>
      <c r="U26" s="1050">
        <v>416</v>
      </c>
      <c r="V26" s="1050">
        <v>426</v>
      </c>
      <c r="W26" s="1050">
        <v>459</v>
      </c>
      <c r="X26" s="1050">
        <v>464</v>
      </c>
    </row>
    <row r="27" spans="1:24">
      <c r="A27" s="326" t="s">
        <v>160</v>
      </c>
      <c r="B27" s="318">
        <f t="shared" ref="B27:J27" si="2">B18+B24</f>
        <v>2351</v>
      </c>
      <c r="C27" s="318">
        <f t="shared" si="2"/>
        <v>2902</v>
      </c>
      <c r="D27" s="318">
        <f t="shared" si="2"/>
        <v>4739</v>
      </c>
      <c r="E27" s="318">
        <f t="shared" si="2"/>
        <v>3605</v>
      </c>
      <c r="F27" s="318">
        <f t="shared" si="2"/>
        <v>4615</v>
      </c>
      <c r="G27" s="318">
        <f t="shared" si="2"/>
        <v>5908</v>
      </c>
      <c r="H27" s="318">
        <f t="shared" si="2"/>
        <v>7156</v>
      </c>
      <c r="I27" s="318">
        <f t="shared" si="2"/>
        <v>7299</v>
      </c>
      <c r="J27" s="318">
        <f t="shared" si="2"/>
        <v>7662</v>
      </c>
      <c r="K27" s="318">
        <v>7860</v>
      </c>
      <c r="L27" s="318">
        <v>9999</v>
      </c>
      <c r="M27" s="318">
        <v>9205</v>
      </c>
      <c r="N27" s="318">
        <f>N18+N24</f>
        <v>7679</v>
      </c>
      <c r="O27" s="538">
        <f>O18+O24</f>
        <v>8883</v>
      </c>
      <c r="P27" s="1051">
        <v>14604</v>
      </c>
      <c r="Q27" s="1051">
        <v>10825</v>
      </c>
      <c r="R27" s="1051">
        <v>8421</v>
      </c>
      <c r="S27" s="1051">
        <v>13704</v>
      </c>
      <c r="T27" s="1051">
        <v>11867</v>
      </c>
      <c r="U27" s="1051">
        <f>+U18+U24+U25+U26</f>
        <v>16387</v>
      </c>
      <c r="V27" s="1051">
        <f>+V18+V24+V25+V26</f>
        <v>18112</v>
      </c>
      <c r="W27" s="1051">
        <f>W18+W24+W25+W26</f>
        <v>18281</v>
      </c>
      <c r="X27" s="1051">
        <f>X18+X24+X25+X26</f>
        <v>21380</v>
      </c>
    </row>
    <row r="28" spans="1:24">
      <c r="A28" s="329"/>
      <c r="B28" s="319"/>
      <c r="C28" s="319"/>
      <c r="D28" s="319"/>
      <c r="E28" s="319"/>
      <c r="F28" s="319"/>
      <c r="G28" s="319"/>
      <c r="H28" s="319"/>
      <c r="I28" s="319"/>
      <c r="J28" s="319"/>
      <c r="K28" s="319"/>
      <c r="L28" s="319"/>
      <c r="M28" s="319"/>
      <c r="N28" s="319"/>
      <c r="O28" s="539"/>
      <c r="P28" s="1052"/>
      <c r="Q28" s="1052"/>
      <c r="R28" s="1052"/>
      <c r="S28" s="1052"/>
      <c r="T28" s="1052"/>
      <c r="U28" s="1052"/>
      <c r="V28" s="1052"/>
      <c r="W28" s="1052"/>
      <c r="X28" s="1052"/>
    </row>
    <row r="29" spans="1:24">
      <c r="A29" s="307" t="s">
        <v>161</v>
      </c>
      <c r="B29" s="95"/>
      <c r="C29" s="95"/>
      <c r="D29" s="95"/>
      <c r="E29" s="95"/>
      <c r="F29" s="95"/>
      <c r="G29" s="95"/>
      <c r="H29" s="95"/>
      <c r="I29" s="95"/>
      <c r="J29" s="95"/>
      <c r="K29" s="95"/>
      <c r="L29" s="95"/>
      <c r="M29" s="95"/>
      <c r="N29" s="95"/>
      <c r="O29" s="523"/>
      <c r="P29" s="1046"/>
      <c r="Q29" s="1046"/>
      <c r="R29" s="1046"/>
      <c r="S29" s="1046"/>
      <c r="T29" s="1064"/>
      <c r="U29" s="1064"/>
      <c r="V29" s="1064"/>
      <c r="W29" s="1064"/>
      <c r="X29" s="1064"/>
    </row>
    <row r="30" spans="1:24">
      <c r="A30" s="327" t="s">
        <v>158</v>
      </c>
      <c r="B30" s="321">
        <v>-228</v>
      </c>
      <c r="C30" s="321">
        <v>-336</v>
      </c>
      <c r="D30" s="321">
        <v>-920</v>
      </c>
      <c r="E30" s="321">
        <v>-1594</v>
      </c>
      <c r="F30" s="321">
        <v>-2342</v>
      </c>
      <c r="G30" s="321">
        <v>-5679</v>
      </c>
      <c r="H30" s="321">
        <v>-2751</v>
      </c>
      <c r="I30" s="321">
        <v>-2144</v>
      </c>
      <c r="J30" s="321">
        <v>-2681</v>
      </c>
      <c r="K30" s="321">
        <v>-3991</v>
      </c>
      <c r="L30" s="321">
        <v>-6396</v>
      </c>
      <c r="M30" s="321">
        <v>-6357</v>
      </c>
      <c r="N30" s="321">
        <v>-1028</v>
      </c>
      <c r="O30" s="540">
        <v>-1158</v>
      </c>
      <c r="P30" s="1055"/>
      <c r="Q30" s="1055"/>
      <c r="R30" s="1055"/>
      <c r="S30" s="1055"/>
      <c r="T30" s="1055"/>
      <c r="U30" s="1055"/>
      <c r="V30" s="1055"/>
      <c r="W30" s="1055"/>
      <c r="X30" s="1055"/>
    </row>
    <row r="31" spans="1:24">
      <c r="A31" s="327" t="s">
        <v>162</v>
      </c>
      <c r="B31" s="322">
        <v>-711</v>
      </c>
      <c r="C31" s="322">
        <v>-822</v>
      </c>
      <c r="D31" s="322">
        <v>-840</v>
      </c>
      <c r="E31" s="322">
        <v>-853</v>
      </c>
      <c r="F31" s="322">
        <v>-939</v>
      </c>
      <c r="G31" s="322">
        <v>-923</v>
      </c>
      <c r="H31" s="322">
        <v>-951</v>
      </c>
      <c r="I31" s="322">
        <v>-965</v>
      </c>
      <c r="J31" s="322">
        <v>-724</v>
      </c>
      <c r="K31" s="322">
        <v>-841</v>
      </c>
      <c r="L31" s="322">
        <v>-840</v>
      </c>
      <c r="M31" s="322">
        <v>-1198</v>
      </c>
      <c r="N31" s="322">
        <v>-1331</v>
      </c>
      <c r="O31" s="541">
        <v>-1741</v>
      </c>
      <c r="P31" s="1054">
        <v>-954</v>
      </c>
      <c r="Q31" s="1054">
        <v>-868</v>
      </c>
      <c r="R31" s="1054">
        <v>-1728</v>
      </c>
      <c r="S31" s="1054">
        <v>-1672</v>
      </c>
      <c r="T31" s="1054">
        <v>-1255</v>
      </c>
      <c r="U31" s="1093">
        <v>-1548</v>
      </c>
      <c r="V31" s="1093">
        <v>-1705</v>
      </c>
      <c r="W31" s="1093">
        <v>-1369</v>
      </c>
      <c r="X31" s="1093">
        <v>-1742</v>
      </c>
    </row>
    <row r="32" spans="1:24">
      <c r="A32" s="327" t="s">
        <v>159</v>
      </c>
      <c r="B32" s="321"/>
      <c r="C32" s="321"/>
      <c r="D32" s="321">
        <v>329</v>
      </c>
      <c r="E32" s="321">
        <v>557</v>
      </c>
      <c r="F32" s="321">
        <v>839</v>
      </c>
      <c r="G32" s="321">
        <v>1723</v>
      </c>
      <c r="H32" s="321">
        <v>2145</v>
      </c>
      <c r="I32" s="321">
        <v>1402</v>
      </c>
      <c r="J32" s="321">
        <v>1506</v>
      </c>
      <c r="K32" s="321">
        <v>1941</v>
      </c>
      <c r="L32" s="321">
        <v>2364</v>
      </c>
      <c r="M32" s="321">
        <v>1763</v>
      </c>
      <c r="N32" s="321">
        <v>586</v>
      </c>
      <c r="O32" s="540">
        <v>419</v>
      </c>
      <c r="P32" s="1055"/>
      <c r="Q32" s="1055"/>
      <c r="R32" s="1055"/>
      <c r="S32" s="1055"/>
      <c r="T32" s="1055"/>
      <c r="U32" s="1183"/>
      <c r="V32" s="1183"/>
      <c r="W32" s="1183"/>
      <c r="X32" s="1183"/>
    </row>
    <row r="33" spans="1:24">
      <c r="A33" s="327" t="s">
        <v>163</v>
      </c>
      <c r="B33" s="323">
        <v>118</v>
      </c>
      <c r="C33" s="323">
        <v>204</v>
      </c>
      <c r="D33" s="323">
        <v>590</v>
      </c>
      <c r="E33" s="323">
        <v>399</v>
      </c>
      <c r="F33" s="323">
        <v>227</v>
      </c>
      <c r="G33" s="323">
        <v>332</v>
      </c>
      <c r="H33" s="323">
        <v>209</v>
      </c>
      <c r="I33" s="323">
        <v>356</v>
      </c>
      <c r="J33" s="323">
        <v>170</v>
      </c>
      <c r="K33" s="323">
        <v>188</v>
      </c>
      <c r="L33" s="323">
        <v>184</v>
      </c>
      <c r="M33" s="323">
        <v>200</v>
      </c>
      <c r="N33" s="323">
        <v>126</v>
      </c>
      <c r="O33" s="542">
        <v>96</v>
      </c>
      <c r="P33" s="1048">
        <v>79</v>
      </c>
      <c r="Q33" s="1048">
        <v>53</v>
      </c>
      <c r="R33" s="1048">
        <v>52</v>
      </c>
      <c r="S33" s="1048">
        <v>67</v>
      </c>
      <c r="T33" s="1048">
        <v>64</v>
      </c>
      <c r="U33" s="1055">
        <v>86</v>
      </c>
      <c r="V33" s="1055">
        <v>600</v>
      </c>
      <c r="W33" s="1055">
        <v>144</v>
      </c>
      <c r="X33" s="1055">
        <v>179</v>
      </c>
    </row>
    <row r="34" spans="1:24">
      <c r="A34" s="327" t="s">
        <v>164</v>
      </c>
      <c r="B34" s="95"/>
      <c r="C34" s="95"/>
      <c r="D34" s="95"/>
      <c r="E34" s="95"/>
      <c r="F34" s="95"/>
      <c r="G34" s="95"/>
      <c r="H34" s="95">
        <v>-7</v>
      </c>
      <c r="I34" s="95">
        <v>-312</v>
      </c>
      <c r="J34" s="95">
        <v>-313</v>
      </c>
      <c r="K34" s="95">
        <v>-310</v>
      </c>
      <c r="L34" s="95">
        <v>-369</v>
      </c>
      <c r="M34" s="95">
        <v>-524</v>
      </c>
      <c r="N34" s="95">
        <v>-530</v>
      </c>
      <c r="O34" s="523">
        <v>-646</v>
      </c>
      <c r="P34" s="1046">
        <v>-657</v>
      </c>
      <c r="Q34" s="1046">
        <v>-517</v>
      </c>
      <c r="R34" s="1046">
        <v>-619</v>
      </c>
      <c r="S34" s="1046">
        <v>-920</v>
      </c>
      <c r="T34" s="1064">
        <v>-1009</v>
      </c>
      <c r="U34" s="1049">
        <v>-1187</v>
      </c>
      <c r="V34" s="1049">
        <v>-1168</v>
      </c>
      <c r="W34" s="1049">
        <v>-1027</v>
      </c>
      <c r="X34" s="1049">
        <v>-1021</v>
      </c>
    </row>
    <row r="35" spans="1:24">
      <c r="A35" s="327" t="s">
        <v>165</v>
      </c>
      <c r="B35" s="95"/>
      <c r="C35" s="95"/>
      <c r="D35" s="95"/>
      <c r="E35" s="95"/>
      <c r="F35" s="95"/>
      <c r="G35" s="95"/>
      <c r="H35" s="95"/>
      <c r="I35" s="95"/>
      <c r="J35" s="95">
        <v>2</v>
      </c>
      <c r="K35" s="95">
        <v>2</v>
      </c>
      <c r="L35" s="95">
        <v>1</v>
      </c>
      <c r="M35" s="95">
        <v>4</v>
      </c>
      <c r="N35" s="95">
        <v>3</v>
      </c>
      <c r="O35" s="523">
        <v>1</v>
      </c>
      <c r="P35" s="1046">
        <v>6</v>
      </c>
      <c r="Q35" s="1046">
        <v>10</v>
      </c>
      <c r="R35" s="1046">
        <v>12</v>
      </c>
      <c r="S35" s="1046">
        <v>7</v>
      </c>
      <c r="T35" s="1064">
        <v>12</v>
      </c>
      <c r="U35" s="1064">
        <v>10</v>
      </c>
      <c r="V35" s="1064">
        <v>17</v>
      </c>
      <c r="W35" s="1064">
        <v>15</v>
      </c>
      <c r="X35" s="1064">
        <v>2</v>
      </c>
    </row>
    <row r="36" spans="1:24">
      <c r="A36" s="327" t="s">
        <v>166</v>
      </c>
      <c r="B36" s="316">
        <v>-4242</v>
      </c>
      <c r="C36" s="316">
        <v>-39</v>
      </c>
      <c r="D36" s="316">
        <v>-10639</v>
      </c>
      <c r="E36" s="316">
        <v>-873</v>
      </c>
      <c r="F36" s="316">
        <v>-13894</v>
      </c>
      <c r="G36" s="316">
        <v>-372</v>
      </c>
      <c r="H36" s="316">
        <v>-300</v>
      </c>
      <c r="I36" s="316">
        <v>-706</v>
      </c>
      <c r="J36" s="316">
        <v>-770</v>
      </c>
      <c r="K36" s="316">
        <v>-2530</v>
      </c>
      <c r="L36" s="316">
        <v>-632</v>
      </c>
      <c r="M36" s="316">
        <v>-1333</v>
      </c>
      <c r="N36" s="316">
        <v>-6139</v>
      </c>
      <c r="O36" s="524">
        <v>-370</v>
      </c>
      <c r="P36" s="1049">
        <v>-196</v>
      </c>
      <c r="Q36" s="1049">
        <v>-1710</v>
      </c>
      <c r="R36" s="1049">
        <v>-2298</v>
      </c>
      <c r="S36" s="1049">
        <v>-1195</v>
      </c>
      <c r="T36" s="1049">
        <v>-1493</v>
      </c>
      <c r="U36" s="1064">
        <v>-8415</v>
      </c>
      <c r="V36" s="1064">
        <v>-1852</v>
      </c>
      <c r="W36" s="1064">
        <v>-4716</v>
      </c>
      <c r="X36" s="1064">
        <v>-520</v>
      </c>
    </row>
    <row r="37" spans="1:24">
      <c r="A37" s="327" t="s">
        <v>167</v>
      </c>
      <c r="B37" s="324"/>
      <c r="C37" s="324"/>
      <c r="D37" s="324"/>
      <c r="E37" s="324"/>
      <c r="F37" s="324"/>
      <c r="G37" s="324"/>
      <c r="H37" s="324">
        <v>0</v>
      </c>
      <c r="I37" s="324">
        <v>-6</v>
      </c>
      <c r="J37" s="324">
        <v>0</v>
      </c>
      <c r="K37" s="324">
        <v>125</v>
      </c>
      <c r="L37" s="324">
        <v>4114</v>
      </c>
      <c r="M37" s="324">
        <v>22969</v>
      </c>
      <c r="N37" s="324" t="s">
        <v>168</v>
      </c>
      <c r="O37" s="543">
        <v>92</v>
      </c>
      <c r="P37" s="1056">
        <v>25</v>
      </c>
      <c r="Q37" s="1056">
        <v>19</v>
      </c>
      <c r="R37" s="1056">
        <v>92</v>
      </c>
      <c r="S37" s="1056">
        <v>0</v>
      </c>
      <c r="T37" s="1056">
        <v>-56</v>
      </c>
      <c r="U37" s="1178" t="s">
        <v>227</v>
      </c>
      <c r="V37" s="1178">
        <v>58</v>
      </c>
      <c r="W37" s="1178">
        <v>0</v>
      </c>
      <c r="X37" s="1178">
        <v>1560</v>
      </c>
    </row>
    <row r="38" spans="1:24">
      <c r="A38" s="328" t="s">
        <v>169</v>
      </c>
      <c r="B38" s="317">
        <v>0</v>
      </c>
      <c r="C38" s="317">
        <v>-28</v>
      </c>
      <c r="D38" s="317">
        <v>-20</v>
      </c>
      <c r="E38" s="317">
        <v>35</v>
      </c>
      <c r="F38" s="317">
        <v>13</v>
      </c>
      <c r="G38" s="317">
        <v>-85</v>
      </c>
      <c r="H38" s="317">
        <v>-57</v>
      </c>
      <c r="I38" s="317">
        <v>-37</v>
      </c>
      <c r="J38" s="317">
        <v>-13</v>
      </c>
      <c r="K38" s="317">
        <v>-152</v>
      </c>
      <c r="L38" s="317">
        <v>-422</v>
      </c>
      <c r="M38" s="317">
        <v>-987</v>
      </c>
      <c r="N38" s="317">
        <v>-916</v>
      </c>
      <c r="O38" s="537">
        <v>-1086</v>
      </c>
      <c r="P38" s="1050">
        <v>683</v>
      </c>
      <c r="Q38" s="1050">
        <v>195</v>
      </c>
      <c r="R38" s="1050">
        <v>154</v>
      </c>
      <c r="S38" s="1050">
        <v>981</v>
      </c>
      <c r="T38" s="1050">
        <v>-735</v>
      </c>
      <c r="U38" s="1050">
        <v>489</v>
      </c>
      <c r="V38" s="1050">
        <v>197</v>
      </c>
      <c r="W38" s="1050">
        <v>-195</v>
      </c>
      <c r="X38" s="1050">
        <v>784</v>
      </c>
    </row>
    <row r="39" spans="1:24">
      <c r="A39" s="326" t="s">
        <v>170</v>
      </c>
      <c r="B39" s="318">
        <f t="shared" ref="B39:J39" si="3">SUM(B30:B38)</f>
        <v>-5063</v>
      </c>
      <c r="C39" s="318">
        <f t="shared" si="3"/>
        <v>-1021</v>
      </c>
      <c r="D39" s="318">
        <f t="shared" si="3"/>
        <v>-11500</v>
      </c>
      <c r="E39" s="318">
        <f t="shared" si="3"/>
        <v>-2329</v>
      </c>
      <c r="F39" s="318">
        <f t="shared" si="3"/>
        <v>-16096</v>
      </c>
      <c r="G39" s="318">
        <f t="shared" si="3"/>
        <v>-5004</v>
      </c>
      <c r="H39" s="318">
        <f t="shared" si="3"/>
        <v>-1712</v>
      </c>
      <c r="I39" s="318">
        <f t="shared" si="3"/>
        <v>-2412</v>
      </c>
      <c r="J39" s="318">
        <f t="shared" si="3"/>
        <v>-2823</v>
      </c>
      <c r="K39" s="318">
        <v>-5568</v>
      </c>
      <c r="L39" s="318">
        <v>-1996</v>
      </c>
      <c r="M39" s="318">
        <v>14537</v>
      </c>
      <c r="N39" s="318">
        <v>-9704</v>
      </c>
      <c r="O39" s="538">
        <f>SUM(O30:O38)</f>
        <v>-4393</v>
      </c>
      <c r="P39" s="1051">
        <v>-1014</v>
      </c>
      <c r="Q39" s="1051">
        <v>-2818</v>
      </c>
      <c r="R39" s="1051">
        <v>-4335</v>
      </c>
      <c r="S39" s="1051">
        <v>-2732</v>
      </c>
      <c r="T39" s="1051">
        <v>-4472</v>
      </c>
      <c r="U39" s="1051">
        <f>SUM(U31:U38)</f>
        <v>-10565</v>
      </c>
      <c r="V39" s="1051">
        <f>SUM(V31:V38)</f>
        <v>-3853</v>
      </c>
      <c r="W39" s="1051">
        <f>SUM(W30:W38)</f>
        <v>-7148</v>
      </c>
      <c r="X39" s="1051">
        <f>SUM(X30:X38)</f>
        <v>-758</v>
      </c>
    </row>
    <row r="40" spans="1:24">
      <c r="A40" s="326"/>
      <c r="B40" s="318"/>
      <c r="C40" s="318"/>
      <c r="D40" s="318"/>
      <c r="E40" s="318"/>
      <c r="F40" s="318"/>
      <c r="G40" s="318"/>
      <c r="H40" s="318"/>
      <c r="I40" s="318"/>
      <c r="J40" s="318"/>
      <c r="K40" s="318"/>
      <c r="L40" s="318"/>
      <c r="M40" s="318"/>
      <c r="N40" s="318"/>
      <c r="O40" s="538"/>
      <c r="P40" s="1051"/>
      <c r="Q40" s="1051"/>
      <c r="R40" s="1051"/>
      <c r="S40" s="1051"/>
      <c r="T40" s="1051"/>
      <c r="U40" s="1051"/>
      <c r="V40" s="1051"/>
      <c r="W40" s="1051"/>
      <c r="X40" s="1051"/>
    </row>
    <row r="41" spans="1:24">
      <c r="A41" s="326" t="s">
        <v>171</v>
      </c>
      <c r="B41" s="318"/>
      <c r="C41" s="318"/>
      <c r="D41" s="318"/>
      <c r="E41" s="318"/>
      <c r="F41" s="318"/>
      <c r="G41" s="318"/>
      <c r="H41" s="318"/>
      <c r="I41" s="318"/>
      <c r="J41" s="318"/>
      <c r="K41" s="318"/>
      <c r="L41" s="318"/>
      <c r="M41" s="318"/>
      <c r="N41" s="318"/>
      <c r="O41" s="538"/>
      <c r="P41" s="1051"/>
      <c r="Q41" s="1051"/>
      <c r="R41" s="1051"/>
      <c r="S41" s="1051"/>
      <c r="T41" s="1051"/>
      <c r="U41" s="1051"/>
      <c r="V41" s="1051"/>
      <c r="W41" s="1051"/>
      <c r="X41" s="1051"/>
    </row>
    <row r="42" spans="1:24">
      <c r="A42" s="306" t="s">
        <v>172</v>
      </c>
      <c r="B42" s="316">
        <v>-431</v>
      </c>
      <c r="C42" s="316">
        <v>-559</v>
      </c>
      <c r="D42" s="316">
        <v>-698</v>
      </c>
      <c r="E42" s="316">
        <v>-787</v>
      </c>
      <c r="F42" s="316">
        <v>-832</v>
      </c>
      <c r="G42" s="316">
        <v>-1007</v>
      </c>
      <c r="H42" s="316">
        <v>-1125</v>
      </c>
      <c r="I42" s="316">
        <v>-1165</v>
      </c>
      <c r="J42" s="316">
        <v>-1219</v>
      </c>
      <c r="K42" s="316">
        <v>-1575</v>
      </c>
      <c r="L42" s="316">
        <v>-1890</v>
      </c>
      <c r="M42" s="316">
        <v>-2676</v>
      </c>
      <c r="N42" s="316">
        <v>-2903</v>
      </c>
      <c r="O42" s="524">
        <v>-3667</v>
      </c>
      <c r="P42" s="1049">
        <v>-3652</v>
      </c>
      <c r="Q42" s="1049">
        <v>-3646</v>
      </c>
      <c r="R42" s="1049">
        <v>-4851</v>
      </c>
      <c r="S42" s="1049">
        <v>-6069</v>
      </c>
      <c r="T42" s="1049">
        <v>-6668</v>
      </c>
      <c r="U42" s="1049">
        <v>-6681</v>
      </c>
      <c r="V42" s="1049">
        <v>-7305</v>
      </c>
      <c r="W42" s="1049">
        <v>-7665</v>
      </c>
      <c r="X42" s="1049">
        <v>-8252</v>
      </c>
    </row>
    <row r="43" spans="1:24">
      <c r="A43" s="306" t="s">
        <v>173</v>
      </c>
      <c r="B43" s="316"/>
      <c r="C43" s="316"/>
      <c r="D43" s="316"/>
      <c r="E43" s="316"/>
      <c r="F43" s="316"/>
      <c r="G43" s="316"/>
      <c r="H43" s="316"/>
      <c r="I43" s="316"/>
      <c r="J43" s="316"/>
      <c r="K43" s="316"/>
      <c r="L43" s="316"/>
      <c r="M43" s="316"/>
      <c r="N43" s="316"/>
      <c r="O43" s="524"/>
      <c r="P43" s="1049"/>
      <c r="Q43" s="1049">
        <v>-4</v>
      </c>
      <c r="R43" s="1049">
        <v>-2</v>
      </c>
      <c r="S43" s="1049">
        <v>-1</v>
      </c>
      <c r="T43" s="1049">
        <v>-1</v>
      </c>
      <c r="U43" s="1049">
        <v>-1</v>
      </c>
      <c r="V43" s="1049">
        <v>-29</v>
      </c>
      <c r="W43" s="1049">
        <v>-22</v>
      </c>
      <c r="X43" s="1049">
        <v>-3</v>
      </c>
    </row>
    <row r="44" spans="1:24">
      <c r="A44" s="306" t="s">
        <v>174</v>
      </c>
      <c r="B44" s="316"/>
      <c r="C44" s="316"/>
      <c r="D44" s="316"/>
      <c r="E44" s="316"/>
      <c r="F44" s="316"/>
      <c r="G44" s="316"/>
      <c r="H44" s="316"/>
      <c r="I44" s="316"/>
      <c r="J44" s="316"/>
      <c r="K44" s="316"/>
      <c r="L44" s="316"/>
      <c r="M44" s="316"/>
      <c r="N44" s="316"/>
      <c r="O44" s="524"/>
      <c r="P44" s="1049"/>
      <c r="Q44" s="1049"/>
      <c r="R44" s="1049">
        <v>-991</v>
      </c>
      <c r="S44" s="1049">
        <v>-107</v>
      </c>
      <c r="T44" s="1049">
        <v>-3</v>
      </c>
      <c r="U44" s="1178" t="s">
        <v>227</v>
      </c>
      <c r="V44" s="1178" t="s">
        <v>227</v>
      </c>
      <c r="W44" s="1178">
        <v>-68</v>
      </c>
      <c r="X44" s="1178">
        <v>-19</v>
      </c>
    </row>
    <row r="45" spans="1:24">
      <c r="A45" s="327" t="s">
        <v>175</v>
      </c>
      <c r="B45" s="316"/>
      <c r="C45" s="316"/>
      <c r="D45" s="316"/>
      <c r="E45" s="316"/>
      <c r="F45" s="316"/>
      <c r="G45" s="316"/>
      <c r="H45" s="316"/>
      <c r="I45" s="316"/>
      <c r="J45" s="316"/>
      <c r="K45" s="316"/>
      <c r="L45" s="316">
        <v>-4192</v>
      </c>
      <c r="M45" s="316"/>
      <c r="N45" s="316">
        <v>-24416</v>
      </c>
      <c r="O45" s="524"/>
      <c r="P45" s="1049"/>
      <c r="Q45" s="1049"/>
      <c r="R45" s="1049">
        <v>-6067</v>
      </c>
      <c r="S45" s="1049"/>
      <c r="T45" s="1049"/>
      <c r="U45" s="1178" t="s">
        <v>227</v>
      </c>
      <c r="V45" s="1049">
        <v>-7305</v>
      </c>
      <c r="W45" s="1049">
        <v>0</v>
      </c>
      <c r="X45" s="1178" t="s">
        <v>227</v>
      </c>
    </row>
    <row r="46" spans="1:24">
      <c r="A46" s="306" t="s">
        <v>176</v>
      </c>
      <c r="B46" s="316"/>
      <c r="C46" s="316"/>
      <c r="D46" s="316"/>
      <c r="E46" s="316"/>
      <c r="F46" s="316"/>
      <c r="G46" s="316"/>
      <c r="H46" s="316"/>
      <c r="I46" s="316"/>
      <c r="J46" s="316"/>
      <c r="K46" s="316"/>
      <c r="L46" s="316"/>
      <c r="M46" s="316">
        <v>-3776</v>
      </c>
      <c r="N46" s="316">
        <v>-25</v>
      </c>
      <c r="O46" s="524">
        <v>-453</v>
      </c>
      <c r="P46" s="1049"/>
      <c r="Q46" s="1049">
        <v>384</v>
      </c>
      <c r="R46" s="1049">
        <v>-1005</v>
      </c>
      <c r="S46" s="1049">
        <v>271</v>
      </c>
      <c r="T46" s="1049">
        <v>24</v>
      </c>
      <c r="U46" s="1049">
        <v>890</v>
      </c>
      <c r="V46" s="1049">
        <v>-453</v>
      </c>
      <c r="W46" s="1049">
        <v>-470</v>
      </c>
      <c r="X46" s="1049">
        <v>-236</v>
      </c>
    </row>
    <row r="47" spans="1:24">
      <c r="A47" s="327" t="s">
        <v>177</v>
      </c>
      <c r="B47" s="316"/>
      <c r="C47" s="316"/>
      <c r="D47" s="316"/>
      <c r="E47" s="316"/>
      <c r="F47" s="316">
        <v>4125</v>
      </c>
      <c r="G47" s="316"/>
      <c r="H47" s="316"/>
      <c r="I47" s="316"/>
      <c r="J47" s="316"/>
      <c r="K47" s="316"/>
      <c r="L47" s="316"/>
      <c r="M47" s="316"/>
      <c r="N47" s="316"/>
      <c r="O47" s="524"/>
      <c r="P47" s="1049"/>
      <c r="Q47" s="1049"/>
      <c r="R47" s="1049"/>
      <c r="S47" s="1049"/>
      <c r="T47" s="1049"/>
      <c r="U47" s="1049"/>
      <c r="V47" s="1049"/>
      <c r="W47" s="1049"/>
      <c r="X47" s="1049"/>
    </row>
    <row r="48" spans="1:24">
      <c r="A48" s="327" t="s">
        <v>178</v>
      </c>
      <c r="B48" s="316"/>
      <c r="C48" s="316"/>
      <c r="D48" s="316"/>
      <c r="E48" s="316"/>
      <c r="F48" s="316"/>
      <c r="G48" s="316"/>
      <c r="H48" s="316"/>
      <c r="I48" s="316"/>
      <c r="J48" s="316"/>
      <c r="K48" s="316">
        <v>2</v>
      </c>
      <c r="L48" s="316"/>
      <c r="M48" s="316"/>
      <c r="N48" s="316"/>
      <c r="O48" s="524"/>
      <c r="P48" s="1049"/>
      <c r="Q48" s="1049"/>
      <c r="R48" s="1049"/>
      <c r="S48" s="1049"/>
      <c r="T48" s="1049"/>
      <c r="U48" s="1049"/>
      <c r="V48" s="1049"/>
      <c r="W48" s="1049"/>
      <c r="X48" s="1049"/>
    </row>
    <row r="49" spans="1:24">
      <c r="A49" s="328" t="s">
        <v>179</v>
      </c>
      <c r="B49" s="317"/>
      <c r="C49" s="317">
        <v>-713</v>
      </c>
      <c r="D49" s="317">
        <v>6536</v>
      </c>
      <c r="E49" s="317">
        <v>-56</v>
      </c>
      <c r="F49" s="317">
        <v>7378</v>
      </c>
      <c r="G49" s="317">
        <v>15</v>
      </c>
      <c r="H49" s="317">
        <v>-4280</v>
      </c>
      <c r="I49" s="317">
        <v>-3568</v>
      </c>
      <c r="J49" s="317">
        <v>-676</v>
      </c>
      <c r="K49" s="317">
        <v>-1917</v>
      </c>
      <c r="L49" s="317">
        <v>-1439</v>
      </c>
      <c r="M49" s="317">
        <v>-1045</v>
      </c>
      <c r="N49" s="317">
        <v>12401</v>
      </c>
      <c r="O49" s="537">
        <f>3085-1604-67</f>
        <v>1414</v>
      </c>
      <c r="P49" s="1050">
        <v>-3152</v>
      </c>
      <c r="Q49" s="1050">
        <v>-1474</v>
      </c>
      <c r="R49" s="1050">
        <v>181</v>
      </c>
      <c r="S49" s="1050">
        <v>1702</v>
      </c>
      <c r="T49" s="1050">
        <v>4113</v>
      </c>
      <c r="U49" s="1050">
        <v>-8566</v>
      </c>
      <c r="V49" s="1050">
        <v>595</v>
      </c>
      <c r="W49" s="1050">
        <v>-766</v>
      </c>
      <c r="X49" s="1050">
        <v>765</v>
      </c>
    </row>
    <row r="50" spans="1:24">
      <c r="A50" s="326" t="s">
        <v>180</v>
      </c>
      <c r="B50" s="318">
        <f t="shared" ref="B50:J50" si="4">SUM(B42:B49)</f>
        <v>-431</v>
      </c>
      <c r="C50" s="318">
        <f t="shared" si="4"/>
        <v>-1272</v>
      </c>
      <c r="D50" s="318">
        <f t="shared" si="4"/>
        <v>5838</v>
      </c>
      <c r="E50" s="318">
        <f t="shared" si="4"/>
        <v>-843</v>
      </c>
      <c r="F50" s="318">
        <f t="shared" si="4"/>
        <v>10671</v>
      </c>
      <c r="G50" s="318">
        <f t="shared" si="4"/>
        <v>-992</v>
      </c>
      <c r="H50" s="318">
        <f t="shared" si="4"/>
        <v>-5405</v>
      </c>
      <c r="I50" s="318">
        <f t="shared" si="4"/>
        <v>-4733</v>
      </c>
      <c r="J50" s="318">
        <f t="shared" si="4"/>
        <v>-1895</v>
      </c>
      <c r="K50" s="318">
        <v>-3490</v>
      </c>
      <c r="L50" s="318">
        <v>-7521</v>
      </c>
      <c r="M50" s="318">
        <v>-7497</v>
      </c>
      <c r="N50" s="318">
        <f>SUM(N42:N49)</f>
        <v>-14943</v>
      </c>
      <c r="O50" s="538">
        <f>SUM(O42:O49)</f>
        <v>-2706</v>
      </c>
      <c r="P50" s="1051">
        <v>-6804</v>
      </c>
      <c r="Q50" s="1051">
        <v>-4740</v>
      </c>
      <c r="R50" s="1051">
        <v>-12735</v>
      </c>
      <c r="S50" s="1051">
        <v>-4204</v>
      </c>
      <c r="T50" s="1051">
        <v>-2535</v>
      </c>
      <c r="U50" s="1051">
        <f>SUM(U42:U49)</f>
        <v>-14358</v>
      </c>
      <c r="V50" s="1051">
        <f>SUM(V42:V49)</f>
        <v>-14497</v>
      </c>
      <c r="W50" s="1051">
        <f>SUM(W42:W49)</f>
        <v>-8991</v>
      </c>
      <c r="X50" s="1051">
        <f>SUM(X42:X49)</f>
        <v>-7745</v>
      </c>
    </row>
    <row r="51" spans="1:24">
      <c r="A51" s="328"/>
      <c r="B51" s="317"/>
      <c r="C51" s="317"/>
      <c r="D51" s="317"/>
      <c r="E51" s="317"/>
      <c r="F51" s="317"/>
      <c r="G51" s="317"/>
      <c r="H51" s="317"/>
      <c r="I51" s="317"/>
      <c r="J51" s="317"/>
      <c r="K51" s="317"/>
      <c r="L51" s="317"/>
      <c r="M51" s="317"/>
      <c r="N51" s="317"/>
      <c r="O51" s="537"/>
      <c r="P51" s="1050"/>
      <c r="Q51" s="1050"/>
      <c r="R51" s="1050"/>
      <c r="S51" s="1050"/>
      <c r="T51" s="1050"/>
      <c r="U51" s="1050"/>
      <c r="V51" s="1050"/>
      <c r="W51" s="1050"/>
      <c r="X51" s="1050"/>
    </row>
    <row r="52" spans="1:24">
      <c r="A52" s="330" t="s">
        <v>181</v>
      </c>
      <c r="B52" s="325">
        <f t="shared" ref="B52:J52" si="5">B27+B39+B50</f>
        <v>-3143</v>
      </c>
      <c r="C52" s="325">
        <f t="shared" si="5"/>
        <v>609</v>
      </c>
      <c r="D52" s="325">
        <f t="shared" si="5"/>
        <v>-923</v>
      </c>
      <c r="E52" s="325">
        <f t="shared" si="5"/>
        <v>433</v>
      </c>
      <c r="F52" s="325">
        <f t="shared" si="5"/>
        <v>-810</v>
      </c>
      <c r="G52" s="325">
        <f t="shared" si="5"/>
        <v>-88</v>
      </c>
      <c r="H52" s="325">
        <f t="shared" si="5"/>
        <v>39</v>
      </c>
      <c r="I52" s="325">
        <f t="shared" si="5"/>
        <v>154</v>
      </c>
      <c r="J52" s="325">
        <f t="shared" si="5"/>
        <v>2944</v>
      </c>
      <c r="K52" s="325">
        <v>-1198</v>
      </c>
      <c r="L52" s="325">
        <v>482</v>
      </c>
      <c r="M52" s="325">
        <v>16245</v>
      </c>
      <c r="N52" s="325">
        <f>N27+N39+N50</f>
        <v>-16968</v>
      </c>
      <c r="O52" s="544">
        <f>O27+O39+O50</f>
        <v>1784</v>
      </c>
      <c r="P52" s="1057">
        <v>6786</v>
      </c>
      <c r="Q52" s="1057">
        <v>3267</v>
      </c>
      <c r="R52" s="1057">
        <v>-8649</v>
      </c>
      <c r="S52" s="1057">
        <v>6768</v>
      </c>
      <c r="T52" s="1057">
        <v>4860</v>
      </c>
      <c r="U52" s="1057">
        <f>+U27+U39+U50</f>
        <v>-8536</v>
      </c>
      <c r="V52" s="1057">
        <f>+V27+V39+V50</f>
        <v>-238</v>
      </c>
      <c r="W52" s="1057">
        <f>+W27+W39+W50</f>
        <v>2142</v>
      </c>
      <c r="X52" s="1057">
        <f>+X27+X39+X50</f>
        <v>12877</v>
      </c>
    </row>
    <row r="53" spans="1:24" ht="14.25">
      <c r="A53" s="1262" t="s">
        <v>404</v>
      </c>
      <c r="B53" s="15"/>
      <c r="C53" s="15"/>
      <c r="D53" s="15"/>
      <c r="E53" s="15"/>
      <c r="F53" s="15"/>
      <c r="G53" s="15"/>
      <c r="H53" s="15"/>
      <c r="I53" s="15"/>
      <c r="J53" s="15"/>
      <c r="K53" s="15"/>
      <c r="L53" s="15"/>
      <c r="M53" s="15"/>
      <c r="N53" s="15"/>
      <c r="O53" s="545"/>
      <c r="P53" s="545"/>
      <c r="Q53" s="545"/>
      <c r="R53" s="545"/>
      <c r="S53" s="545"/>
      <c r="T53" s="875"/>
      <c r="U53" s="1183"/>
      <c r="V53" s="1183"/>
      <c r="W53" s="1183"/>
      <c r="X53" s="1183"/>
    </row>
    <row r="54" spans="1:24">
      <c r="A54" s="306"/>
      <c r="B54" s="15"/>
      <c r="C54" s="15"/>
      <c r="D54" s="15"/>
      <c r="E54" s="15"/>
      <c r="F54" s="15"/>
      <c r="G54" s="15"/>
      <c r="H54" s="15"/>
      <c r="I54" s="15"/>
      <c r="J54" s="15"/>
      <c r="K54" s="15"/>
      <c r="L54" s="15"/>
      <c r="M54" s="15"/>
      <c r="N54" s="15"/>
      <c r="O54" s="546"/>
      <c r="P54" s="546"/>
      <c r="Q54" s="546"/>
      <c r="R54" s="546"/>
      <c r="S54" s="546"/>
      <c r="T54" s="880"/>
      <c r="U54" s="1183"/>
      <c r="V54" s="1183"/>
      <c r="W54" s="1183"/>
      <c r="X54" s="1183"/>
    </row>
    <row r="55" spans="1:24">
      <c r="A55" s="306"/>
      <c r="B55" s="15"/>
      <c r="C55" s="15"/>
      <c r="D55" s="15"/>
      <c r="E55" s="15"/>
      <c r="F55" s="15"/>
      <c r="G55" s="15"/>
      <c r="H55" s="15"/>
      <c r="I55" s="15"/>
      <c r="J55" s="15"/>
      <c r="K55" s="15"/>
      <c r="L55" s="15"/>
      <c r="M55" s="15"/>
      <c r="N55" s="15"/>
      <c r="O55" s="545"/>
      <c r="P55" s="545"/>
      <c r="Q55" s="545"/>
      <c r="R55" s="545"/>
      <c r="S55" s="545"/>
      <c r="T55" s="875"/>
      <c r="U55" s="1183"/>
      <c r="V55" s="1183"/>
      <c r="W55" s="1183"/>
      <c r="X55" s="1183"/>
    </row>
    <row r="56" spans="1:24">
      <c r="A56" s="306"/>
      <c r="B56" s="15"/>
      <c r="C56" s="15"/>
      <c r="D56" s="15"/>
      <c r="E56" s="15"/>
      <c r="F56" s="15"/>
      <c r="G56" s="15"/>
      <c r="H56" s="15"/>
      <c r="I56" s="15"/>
      <c r="J56" s="15"/>
      <c r="K56" s="15"/>
      <c r="L56" s="15"/>
      <c r="M56" s="15"/>
      <c r="N56" s="15"/>
      <c r="O56" s="545"/>
      <c r="P56" s="545"/>
      <c r="Q56" s="545"/>
      <c r="R56" s="545"/>
      <c r="S56" s="545"/>
      <c r="T56" s="875"/>
      <c r="U56" s="1183"/>
      <c r="V56" s="1183"/>
      <c r="W56" s="1183"/>
      <c r="X56" s="1183"/>
    </row>
    <row r="57" spans="1:24">
      <c r="A57" s="873"/>
      <c r="T57" s="769"/>
    </row>
    <row r="58" spans="1:24">
      <c r="A58" s="873"/>
      <c r="T58" s="769"/>
    </row>
    <row r="59" spans="1:24">
      <c r="A59" s="873"/>
      <c r="T59" s="769"/>
    </row>
    <row r="60" spans="1:24">
      <c r="A60" s="873"/>
      <c r="T60" s="769"/>
    </row>
    <row r="61" spans="1:24">
      <c r="A61" s="873"/>
      <c r="T61" s="769"/>
    </row>
    <row r="62" spans="1:24">
      <c r="A62" s="873"/>
      <c r="T62" s="769"/>
    </row>
    <row r="63" spans="1:24">
      <c r="A63" s="873"/>
      <c r="T63" s="769"/>
    </row>
    <row r="64" spans="1:24">
      <c r="A64" s="873"/>
      <c r="T64" s="769"/>
    </row>
    <row r="65" spans="1:1">
      <c r="A65" s="873"/>
    </row>
    <row r="66" spans="1:1">
      <c r="A66" s="873"/>
    </row>
    <row r="67" spans="1:1">
      <c r="A67" s="873"/>
    </row>
    <row r="68" spans="1:1">
      <c r="A68" s="873"/>
    </row>
    <row r="69" spans="1:1">
      <c r="A69" s="873"/>
    </row>
    <row r="70" spans="1:1">
      <c r="A70" s="873"/>
    </row>
    <row r="71" spans="1:1">
      <c r="A71" s="873"/>
    </row>
    <row r="72" spans="1:1">
      <c r="A72" s="873"/>
    </row>
    <row r="73" spans="1:1">
      <c r="A73" s="873"/>
    </row>
    <row r="74" spans="1:1">
      <c r="A74" s="873"/>
    </row>
    <row r="75" spans="1:1">
      <c r="A75" s="873"/>
    </row>
    <row r="76" spans="1:1">
      <c r="A76" s="873"/>
    </row>
    <row r="77" spans="1:1">
      <c r="A77" s="873"/>
    </row>
    <row r="78" spans="1:1">
      <c r="A78" s="873"/>
    </row>
    <row r="79" spans="1:1">
      <c r="A79" s="873"/>
    </row>
    <row r="80" spans="1:1">
      <c r="A80" s="873"/>
    </row>
    <row r="81" spans="1:1">
      <c r="A81" s="873"/>
    </row>
    <row r="82" spans="1:1">
      <c r="A82" s="873"/>
    </row>
    <row r="83" spans="1:1">
      <c r="A83" s="873"/>
    </row>
    <row r="84" spans="1:1">
      <c r="A84" s="873"/>
    </row>
    <row r="85" spans="1:1">
      <c r="A85" s="873"/>
    </row>
    <row r="86" spans="1:1">
      <c r="A86" s="873"/>
    </row>
    <row r="87" spans="1:1">
      <c r="A87" s="873"/>
    </row>
    <row r="88" spans="1:1">
      <c r="A88" s="873"/>
    </row>
    <row r="89" spans="1:1">
      <c r="A89" s="873"/>
    </row>
    <row r="90" spans="1:1">
      <c r="A90" s="873"/>
    </row>
    <row r="91" spans="1:1">
      <c r="A91" s="873"/>
    </row>
    <row r="92" spans="1:1">
      <c r="A92" s="873"/>
    </row>
    <row r="93" spans="1:1">
      <c r="A93" s="873"/>
    </row>
    <row r="94" spans="1:1">
      <c r="A94" s="873"/>
    </row>
    <row r="95" spans="1:1">
      <c r="A95" s="873"/>
    </row>
    <row r="96" spans="1:1">
      <c r="A96" s="873"/>
    </row>
    <row r="97" spans="1:1">
      <c r="A97" s="873"/>
    </row>
    <row r="98" spans="1:1">
      <c r="A98" s="873"/>
    </row>
    <row r="99" spans="1:1">
      <c r="A99" s="873"/>
    </row>
    <row r="100" spans="1:1">
      <c r="A100" s="873"/>
    </row>
    <row r="101" spans="1:1">
      <c r="A101" s="873"/>
    </row>
    <row r="102" spans="1:1">
      <c r="A102" s="873"/>
    </row>
    <row r="103" spans="1:1">
      <c r="A103" s="873"/>
    </row>
    <row r="104" spans="1:1">
      <c r="A104" s="873"/>
    </row>
    <row r="105" spans="1:1">
      <c r="A105" s="873"/>
    </row>
    <row r="106" spans="1:1">
      <c r="A106" s="873"/>
    </row>
    <row r="107" spans="1:1">
      <c r="A107" s="873"/>
    </row>
    <row r="108" spans="1:1">
      <c r="A108" s="873"/>
    </row>
    <row r="109" spans="1:1">
      <c r="A109" s="873"/>
    </row>
    <row r="110" spans="1:1">
      <c r="A110" s="873"/>
    </row>
    <row r="111" spans="1:1">
      <c r="A111" s="873"/>
    </row>
    <row r="112" spans="1:1">
      <c r="A112" s="873"/>
    </row>
    <row r="113" spans="1:1">
      <c r="A113" s="873"/>
    </row>
    <row r="114" spans="1:1">
      <c r="A114" s="873"/>
    </row>
    <row r="115" spans="1:1">
      <c r="A115" s="873"/>
    </row>
    <row r="116" spans="1:1">
      <c r="A116" s="873"/>
    </row>
    <row r="117" spans="1:1">
      <c r="A117" s="873"/>
    </row>
    <row r="118" spans="1:1">
      <c r="A118" s="873"/>
    </row>
    <row r="119" spans="1:1">
      <c r="A119" s="873"/>
    </row>
    <row r="120" spans="1:1">
      <c r="A120" s="873"/>
    </row>
    <row r="121" spans="1:1">
      <c r="A121" s="873"/>
    </row>
    <row r="122" spans="1:1">
      <c r="A122" s="873"/>
    </row>
    <row r="123" spans="1:1">
      <c r="A123" s="873"/>
    </row>
    <row r="124" spans="1:1">
      <c r="A124" s="873"/>
    </row>
    <row r="125" spans="1:1">
      <c r="A125" s="873"/>
    </row>
    <row r="126" spans="1:1">
      <c r="A126" s="873"/>
    </row>
    <row r="127" spans="1:1">
      <c r="A127" s="873"/>
    </row>
    <row r="128" spans="1:1">
      <c r="A128" s="873"/>
    </row>
    <row r="129" spans="1:1">
      <c r="A129" s="873"/>
    </row>
    <row r="130" spans="1:1">
      <c r="A130" s="873"/>
    </row>
    <row r="131" spans="1:1">
      <c r="A131" s="873"/>
    </row>
    <row r="132" spans="1:1">
      <c r="A132" s="873"/>
    </row>
    <row r="133" spans="1:1">
      <c r="A133" s="873"/>
    </row>
    <row r="134" spans="1:1">
      <c r="A134" s="873"/>
    </row>
    <row r="135" spans="1:1">
      <c r="A135" s="873"/>
    </row>
    <row r="136" spans="1:1">
      <c r="A136" s="873"/>
    </row>
    <row r="137" spans="1:1">
      <c r="A137" s="873"/>
    </row>
    <row r="138" spans="1:1">
      <c r="A138" s="873"/>
    </row>
    <row r="139" spans="1:1">
      <c r="A139" s="873"/>
    </row>
    <row r="140" spans="1:1">
      <c r="A140" s="873"/>
    </row>
    <row r="141" spans="1:1">
      <c r="A141" s="873"/>
    </row>
    <row r="142" spans="1:1">
      <c r="A142" s="873"/>
    </row>
    <row r="143" spans="1:1">
      <c r="A143" s="873"/>
    </row>
    <row r="144" spans="1:1">
      <c r="A144" s="873"/>
    </row>
    <row r="145" spans="1:1">
      <c r="A145" s="873"/>
    </row>
    <row r="146" spans="1:1">
      <c r="A146" s="873"/>
    </row>
    <row r="147" spans="1:1">
      <c r="A147" s="873"/>
    </row>
    <row r="148" spans="1:1">
      <c r="A148" s="873"/>
    </row>
    <row r="149" spans="1:1">
      <c r="A149" s="873"/>
    </row>
    <row r="150" spans="1:1">
      <c r="A150" s="873"/>
    </row>
    <row r="151" spans="1:1">
      <c r="A151" s="873"/>
    </row>
    <row r="152" spans="1:1">
      <c r="A152" s="873"/>
    </row>
    <row r="153" spans="1:1">
      <c r="A153" s="873"/>
    </row>
    <row r="154" spans="1:1">
      <c r="A154" s="873"/>
    </row>
    <row r="155" spans="1:1">
      <c r="A155" s="873"/>
    </row>
    <row r="156" spans="1:1">
      <c r="A156" s="873"/>
    </row>
    <row r="157" spans="1:1">
      <c r="A157" s="873"/>
    </row>
    <row r="158" spans="1:1">
      <c r="A158" s="873"/>
    </row>
    <row r="159" spans="1:1">
      <c r="A159" s="873"/>
    </row>
    <row r="160" spans="1:1">
      <c r="A160" s="873"/>
    </row>
    <row r="161" spans="1:1">
      <c r="A161" s="873"/>
    </row>
    <row r="162" spans="1:1">
      <c r="A162" s="873"/>
    </row>
    <row r="163" spans="1:1">
      <c r="A163" s="873"/>
    </row>
    <row r="164" spans="1:1">
      <c r="A164" s="873"/>
    </row>
    <row r="165" spans="1:1">
      <c r="A165" s="873"/>
    </row>
    <row r="166" spans="1:1">
      <c r="A166" s="873"/>
    </row>
    <row r="167" spans="1:1">
      <c r="A167" s="873"/>
    </row>
    <row r="168" spans="1:1">
      <c r="A168" s="873"/>
    </row>
    <row r="169" spans="1:1">
      <c r="A169" s="873"/>
    </row>
    <row r="170" spans="1:1">
      <c r="A170" s="873"/>
    </row>
    <row r="171" spans="1:1">
      <c r="A171" s="873"/>
    </row>
    <row r="172" spans="1:1">
      <c r="A172" s="873"/>
    </row>
    <row r="173" spans="1:1">
      <c r="A173" s="873"/>
    </row>
    <row r="174" spans="1:1">
      <c r="A174" s="873"/>
    </row>
    <row r="175" spans="1:1">
      <c r="A175" s="873"/>
    </row>
    <row r="176" spans="1:1">
      <c r="A176" s="873"/>
    </row>
    <row r="177" spans="1:1">
      <c r="A177" s="873"/>
    </row>
    <row r="178" spans="1:1">
      <c r="A178" s="873"/>
    </row>
    <row r="179" spans="1:1">
      <c r="A179" s="873"/>
    </row>
    <row r="180" spans="1:1">
      <c r="A180" s="873"/>
    </row>
    <row r="181" spans="1:1">
      <c r="A181" s="873"/>
    </row>
    <row r="182" spans="1:1">
      <c r="A182" s="873"/>
    </row>
    <row r="183" spans="1:1">
      <c r="A183" s="873"/>
    </row>
    <row r="184" spans="1:1">
      <c r="A184" s="873"/>
    </row>
    <row r="185" spans="1:1">
      <c r="A185" s="873"/>
    </row>
    <row r="186" spans="1:1">
      <c r="A186" s="873"/>
    </row>
    <row r="187" spans="1:1">
      <c r="A187" s="873"/>
    </row>
    <row r="188" spans="1:1">
      <c r="A188" s="873"/>
    </row>
    <row r="189" spans="1:1">
      <c r="A189" s="873"/>
    </row>
    <row r="190" spans="1:1">
      <c r="A190" s="873"/>
    </row>
    <row r="191" spans="1:1">
      <c r="A191" s="873"/>
    </row>
    <row r="192" spans="1:1">
      <c r="A192" s="873"/>
    </row>
    <row r="193" spans="1:1">
      <c r="A193" s="873"/>
    </row>
    <row r="194" spans="1:1">
      <c r="A194" s="873"/>
    </row>
    <row r="195" spans="1:1">
      <c r="A195" s="873"/>
    </row>
    <row r="196" spans="1:1">
      <c r="A196" s="873"/>
    </row>
    <row r="197" spans="1:1">
      <c r="A197" s="873"/>
    </row>
    <row r="198" spans="1:1">
      <c r="A198" s="873"/>
    </row>
    <row r="199" spans="1:1">
      <c r="A199" s="873"/>
    </row>
    <row r="200" spans="1:1">
      <c r="A200" s="873"/>
    </row>
    <row r="201" spans="1:1">
      <c r="A201" s="873"/>
    </row>
    <row r="202" spans="1:1">
      <c r="A202" s="873"/>
    </row>
    <row r="203" spans="1:1">
      <c r="A203" s="873"/>
    </row>
    <row r="204" spans="1:1">
      <c r="A204" s="873"/>
    </row>
    <row r="205" spans="1:1">
      <c r="A205" s="873"/>
    </row>
    <row r="206" spans="1:1">
      <c r="A206" s="873"/>
    </row>
    <row r="207" spans="1:1">
      <c r="A207" s="873"/>
    </row>
    <row r="208" spans="1:1">
      <c r="A208" s="873"/>
    </row>
    <row r="209" spans="1:1">
      <c r="A209" s="873"/>
    </row>
    <row r="210" spans="1:1">
      <c r="A210" s="873"/>
    </row>
    <row r="211" spans="1:1">
      <c r="A211" s="873"/>
    </row>
    <row r="212" spans="1:1">
      <c r="A212" s="873"/>
    </row>
    <row r="213" spans="1:1">
      <c r="A213" s="873"/>
    </row>
    <row r="214" spans="1:1">
      <c r="A214" s="873"/>
    </row>
    <row r="215" spans="1:1">
      <c r="A215" s="873"/>
    </row>
    <row r="216" spans="1:1">
      <c r="A216" s="873"/>
    </row>
    <row r="217" spans="1:1">
      <c r="A217" s="873"/>
    </row>
    <row r="218" spans="1:1">
      <c r="A218" s="873"/>
    </row>
    <row r="219" spans="1:1">
      <c r="A219" s="873"/>
    </row>
    <row r="220" spans="1:1">
      <c r="A220" s="873"/>
    </row>
    <row r="221" spans="1:1">
      <c r="A221" s="873"/>
    </row>
    <row r="222" spans="1:1">
      <c r="A222" s="873"/>
    </row>
    <row r="223" spans="1:1">
      <c r="A223" s="873"/>
    </row>
    <row r="224" spans="1:1">
      <c r="A224" s="873"/>
    </row>
    <row r="225" spans="1:1">
      <c r="A225" s="873"/>
    </row>
    <row r="226" spans="1:1">
      <c r="A226" s="873"/>
    </row>
    <row r="227" spans="1:1">
      <c r="A227" s="873"/>
    </row>
    <row r="228" spans="1:1">
      <c r="A228" s="873"/>
    </row>
    <row r="229" spans="1:1">
      <c r="A229" s="873"/>
    </row>
    <row r="230" spans="1:1">
      <c r="A230" s="873"/>
    </row>
    <row r="231" spans="1:1">
      <c r="A231" s="873"/>
    </row>
    <row r="232" spans="1:1">
      <c r="A232" s="873"/>
    </row>
    <row r="233" spans="1:1">
      <c r="A233" s="873"/>
    </row>
    <row r="234" spans="1:1">
      <c r="A234" s="873"/>
    </row>
    <row r="235" spans="1:1">
      <c r="A235" s="873"/>
    </row>
    <row r="236" spans="1:1">
      <c r="A236" s="873"/>
    </row>
    <row r="237" spans="1:1">
      <c r="A237" s="873"/>
    </row>
    <row r="238" spans="1:1">
      <c r="A238" s="873"/>
    </row>
    <row r="239" spans="1:1">
      <c r="A239" s="873"/>
    </row>
    <row r="240" spans="1:1">
      <c r="A240" s="873"/>
    </row>
    <row r="241" spans="1:1">
      <c r="A241" s="873"/>
    </row>
    <row r="242" spans="1:1">
      <c r="A242" s="873"/>
    </row>
    <row r="243" spans="1:1">
      <c r="A243" s="873"/>
    </row>
    <row r="244" spans="1:1">
      <c r="A244" s="873"/>
    </row>
    <row r="245" spans="1:1">
      <c r="A245" s="873"/>
    </row>
    <row r="246" spans="1:1">
      <c r="A246" s="873"/>
    </row>
    <row r="247" spans="1:1">
      <c r="A247" s="873"/>
    </row>
    <row r="248" spans="1:1">
      <c r="A248" s="873"/>
    </row>
    <row r="249" spans="1:1">
      <c r="A249" s="873"/>
    </row>
    <row r="250" spans="1:1">
      <c r="A250" s="873"/>
    </row>
    <row r="251" spans="1:1">
      <c r="A251" s="873"/>
    </row>
    <row r="252" spans="1:1">
      <c r="A252" s="873"/>
    </row>
    <row r="253" spans="1:1">
      <c r="A253" s="873"/>
    </row>
    <row r="254" spans="1:1">
      <c r="A254" s="873"/>
    </row>
    <row r="255" spans="1:1">
      <c r="A255" s="873"/>
    </row>
    <row r="256" spans="1:1">
      <c r="A256" s="873"/>
    </row>
    <row r="257" spans="1:1">
      <c r="A257" s="873"/>
    </row>
    <row r="258" spans="1:1">
      <c r="A258" s="873"/>
    </row>
    <row r="259" spans="1:1">
      <c r="A259" s="873"/>
    </row>
    <row r="260" spans="1:1">
      <c r="A260" s="873"/>
    </row>
    <row r="261" spans="1:1">
      <c r="A261" s="873"/>
    </row>
    <row r="262" spans="1:1">
      <c r="A262" s="873"/>
    </row>
    <row r="263" spans="1:1">
      <c r="A263" s="873"/>
    </row>
    <row r="264" spans="1:1">
      <c r="A264" s="873"/>
    </row>
    <row r="265" spans="1:1">
      <c r="A265" s="873"/>
    </row>
    <row r="266" spans="1:1">
      <c r="A266" s="873"/>
    </row>
    <row r="267" spans="1:1">
      <c r="A267" s="873"/>
    </row>
    <row r="268" spans="1:1">
      <c r="A268" s="873"/>
    </row>
    <row r="269" spans="1:1">
      <c r="A269" s="873"/>
    </row>
    <row r="270" spans="1:1">
      <c r="A270" s="873"/>
    </row>
    <row r="271" spans="1:1">
      <c r="A271" s="873"/>
    </row>
    <row r="272" spans="1:1">
      <c r="A272" s="873"/>
    </row>
    <row r="273" spans="1:1">
      <c r="A273" s="873"/>
    </row>
    <row r="274" spans="1:1">
      <c r="A274" s="873"/>
    </row>
    <row r="275" spans="1:1">
      <c r="A275" s="873"/>
    </row>
    <row r="276" spans="1:1">
      <c r="A276" s="873"/>
    </row>
    <row r="277" spans="1:1">
      <c r="A277" s="873"/>
    </row>
    <row r="278" spans="1:1">
      <c r="A278" s="873"/>
    </row>
    <row r="279" spans="1:1">
      <c r="A279" s="873"/>
    </row>
    <row r="280" spans="1:1">
      <c r="A280" s="873"/>
    </row>
    <row r="281" spans="1:1">
      <c r="A281" s="873"/>
    </row>
    <row r="282" spans="1:1">
      <c r="A282" s="873"/>
    </row>
    <row r="283" spans="1:1">
      <c r="A283" s="873"/>
    </row>
    <row r="284" spans="1:1">
      <c r="A284" s="873"/>
    </row>
    <row r="285" spans="1:1">
      <c r="A285" s="873"/>
    </row>
    <row r="286" spans="1:1">
      <c r="A286" s="873"/>
    </row>
    <row r="287" spans="1:1">
      <c r="A287" s="873"/>
    </row>
    <row r="288" spans="1:1">
      <c r="A288" s="873"/>
    </row>
    <row r="289" spans="1:1">
      <c r="A289" s="873"/>
    </row>
    <row r="290" spans="1:1">
      <c r="A290" s="873"/>
    </row>
    <row r="291" spans="1:1">
      <c r="A291" s="873"/>
    </row>
    <row r="292" spans="1:1">
      <c r="A292" s="873"/>
    </row>
    <row r="293" spans="1:1">
      <c r="A293" s="873"/>
    </row>
    <row r="294" spans="1:1">
      <c r="A294" s="873"/>
    </row>
    <row r="295" spans="1:1">
      <c r="A295" s="873"/>
    </row>
    <row r="296" spans="1:1">
      <c r="A296" s="873"/>
    </row>
    <row r="297" spans="1:1">
      <c r="A297" s="873"/>
    </row>
    <row r="298" spans="1:1">
      <c r="A298" s="873"/>
    </row>
    <row r="299" spans="1:1">
      <c r="A299" s="873"/>
    </row>
    <row r="300" spans="1:1">
      <c r="A300" s="873"/>
    </row>
    <row r="301" spans="1:1">
      <c r="A301" s="873"/>
    </row>
    <row r="302" spans="1:1">
      <c r="A302" s="873"/>
    </row>
    <row r="303" spans="1:1">
      <c r="A303" s="873"/>
    </row>
    <row r="304" spans="1:1">
      <c r="A304" s="873"/>
    </row>
    <row r="305" spans="1:1">
      <c r="A305" s="873"/>
    </row>
    <row r="306" spans="1:1">
      <c r="A306" s="873"/>
    </row>
    <row r="307" spans="1:1">
      <c r="A307" s="873"/>
    </row>
    <row r="308" spans="1:1">
      <c r="A308" s="873"/>
    </row>
    <row r="309" spans="1:1">
      <c r="A309" s="873"/>
    </row>
    <row r="310" spans="1:1">
      <c r="A310" s="873"/>
    </row>
    <row r="311" spans="1:1">
      <c r="A311" s="873"/>
    </row>
    <row r="312" spans="1:1">
      <c r="A312" s="873"/>
    </row>
    <row r="313" spans="1:1">
      <c r="A313" s="873"/>
    </row>
    <row r="314" spans="1:1">
      <c r="A314" s="873"/>
    </row>
    <row r="315" spans="1:1">
      <c r="A315" s="873"/>
    </row>
    <row r="316" spans="1:1">
      <c r="A316" s="873"/>
    </row>
    <row r="317" spans="1:1">
      <c r="A317" s="873"/>
    </row>
    <row r="318" spans="1:1">
      <c r="A318" s="873"/>
    </row>
    <row r="319" spans="1:1">
      <c r="A319" s="873"/>
    </row>
    <row r="320" spans="1:1">
      <c r="A320" s="873"/>
    </row>
    <row r="321" spans="1:1">
      <c r="A321" s="873"/>
    </row>
    <row r="322" spans="1:1">
      <c r="A322" s="873"/>
    </row>
    <row r="323" spans="1:1">
      <c r="A323" s="873"/>
    </row>
    <row r="324" spans="1:1">
      <c r="A324" s="873"/>
    </row>
    <row r="325" spans="1:1">
      <c r="A325" s="873"/>
    </row>
    <row r="326" spans="1:1">
      <c r="A326" s="873"/>
    </row>
    <row r="327" spans="1:1">
      <c r="A327" s="873"/>
    </row>
    <row r="328" spans="1:1">
      <c r="A328" s="873"/>
    </row>
    <row r="329" spans="1:1">
      <c r="A329" s="873"/>
    </row>
    <row r="330" spans="1:1">
      <c r="A330" s="873"/>
    </row>
    <row r="331" spans="1:1">
      <c r="A331" s="873"/>
    </row>
    <row r="332" spans="1:1">
      <c r="A332" s="873"/>
    </row>
    <row r="333" spans="1:1">
      <c r="A333" s="873"/>
    </row>
    <row r="334" spans="1:1">
      <c r="A334" s="873"/>
    </row>
    <row r="335" spans="1:1">
      <c r="A335" s="873"/>
    </row>
    <row r="336" spans="1:1">
      <c r="A336" s="873"/>
    </row>
    <row r="337" spans="1:1">
      <c r="A337" s="873"/>
    </row>
    <row r="338" spans="1:1">
      <c r="A338" s="873"/>
    </row>
    <row r="339" spans="1:1">
      <c r="A339" s="873"/>
    </row>
    <row r="340" spans="1:1">
      <c r="A340" s="873"/>
    </row>
    <row r="341" spans="1:1">
      <c r="A341" s="873"/>
    </row>
    <row r="342" spans="1:1">
      <c r="A342" s="873"/>
    </row>
    <row r="343" spans="1:1">
      <c r="A343" s="873"/>
    </row>
    <row r="344" spans="1:1">
      <c r="A344" s="873"/>
    </row>
    <row r="345" spans="1:1">
      <c r="A345" s="873"/>
    </row>
    <row r="346" spans="1:1">
      <c r="A346" s="873"/>
    </row>
    <row r="347" spans="1:1">
      <c r="A347" s="873"/>
    </row>
    <row r="348" spans="1:1">
      <c r="A348" s="873"/>
    </row>
    <row r="349" spans="1:1">
      <c r="A349" s="873"/>
    </row>
    <row r="350" spans="1:1">
      <c r="A350" s="873"/>
    </row>
    <row r="351" spans="1:1">
      <c r="A351" s="873"/>
    </row>
    <row r="352" spans="1:1">
      <c r="A352" s="873"/>
    </row>
    <row r="353" spans="1:1">
      <c r="A353" s="873"/>
    </row>
    <row r="354" spans="1:1">
      <c r="A354" s="873"/>
    </row>
    <row r="355" spans="1:1">
      <c r="A355" s="873"/>
    </row>
    <row r="356" spans="1:1">
      <c r="A356" s="873"/>
    </row>
    <row r="357" spans="1:1">
      <c r="A357" s="873"/>
    </row>
    <row r="358" spans="1:1">
      <c r="A358" s="873"/>
    </row>
    <row r="359" spans="1:1">
      <c r="A359" s="873"/>
    </row>
    <row r="360" spans="1:1">
      <c r="A360" s="873"/>
    </row>
    <row r="361" spans="1:1">
      <c r="A361" s="873"/>
    </row>
    <row r="362" spans="1:1">
      <c r="A362" s="873"/>
    </row>
    <row r="363" spans="1:1">
      <c r="A363" s="873"/>
    </row>
    <row r="364" spans="1:1">
      <c r="A364" s="873"/>
    </row>
    <row r="365" spans="1:1">
      <c r="A365" s="873"/>
    </row>
    <row r="366" spans="1:1">
      <c r="A366" s="873"/>
    </row>
    <row r="367" spans="1:1">
      <c r="A367" s="873"/>
    </row>
    <row r="368" spans="1:1">
      <c r="A368" s="873"/>
    </row>
    <row r="369" spans="1:1">
      <c r="A369" s="873"/>
    </row>
    <row r="370" spans="1:1">
      <c r="A370" s="873"/>
    </row>
    <row r="371" spans="1:1">
      <c r="A371" s="873"/>
    </row>
    <row r="372" spans="1:1">
      <c r="A372" s="873"/>
    </row>
    <row r="373" spans="1:1">
      <c r="A373" s="873"/>
    </row>
    <row r="374" spans="1:1">
      <c r="A374" s="873"/>
    </row>
    <row r="375" spans="1:1">
      <c r="A375" s="873"/>
    </row>
    <row r="376" spans="1:1">
      <c r="A376" s="873"/>
    </row>
    <row r="377" spans="1:1">
      <c r="A377" s="873"/>
    </row>
    <row r="378" spans="1:1">
      <c r="A378" s="873"/>
    </row>
    <row r="379" spans="1:1">
      <c r="A379" s="873"/>
    </row>
    <row r="380" spans="1:1">
      <c r="A380" s="873"/>
    </row>
    <row r="381" spans="1:1">
      <c r="A381" s="873"/>
    </row>
    <row r="382" spans="1:1">
      <c r="A382" s="873"/>
    </row>
    <row r="383" spans="1:1">
      <c r="A383" s="873"/>
    </row>
    <row r="384" spans="1:1">
      <c r="A384" s="873"/>
    </row>
    <row r="385" spans="1:1">
      <c r="A385" s="873"/>
    </row>
    <row r="386" spans="1:1">
      <c r="A386" s="873"/>
    </row>
    <row r="387" spans="1:1">
      <c r="A387" s="873"/>
    </row>
    <row r="388" spans="1:1">
      <c r="A388" s="873"/>
    </row>
    <row r="389" spans="1:1">
      <c r="A389" s="873"/>
    </row>
    <row r="390" spans="1:1">
      <c r="A390" s="873"/>
    </row>
    <row r="391" spans="1:1">
      <c r="A391" s="873"/>
    </row>
    <row r="392" spans="1:1">
      <c r="A392" s="873"/>
    </row>
    <row r="393" spans="1:1">
      <c r="A393" s="873"/>
    </row>
    <row r="394" spans="1:1">
      <c r="A394" s="873"/>
    </row>
    <row r="395" spans="1:1">
      <c r="A395" s="873"/>
    </row>
    <row r="396" spans="1:1">
      <c r="A396" s="873"/>
    </row>
    <row r="397" spans="1:1">
      <c r="A397" s="873"/>
    </row>
    <row r="398" spans="1:1">
      <c r="A398" s="873"/>
    </row>
    <row r="399" spans="1:1">
      <c r="A399" s="873"/>
    </row>
    <row r="400" spans="1:1">
      <c r="A400" s="873"/>
    </row>
    <row r="401" spans="1:1">
      <c r="A401" s="873"/>
    </row>
    <row r="402" spans="1:1">
      <c r="A402" s="873"/>
    </row>
    <row r="403" spans="1:1">
      <c r="A403" s="873"/>
    </row>
    <row r="404" spans="1:1">
      <c r="A404" s="873"/>
    </row>
    <row r="405" spans="1:1">
      <c r="A405" s="873"/>
    </row>
    <row r="406" spans="1:1">
      <c r="A406" s="873"/>
    </row>
    <row r="407" spans="1:1">
      <c r="A407" s="873"/>
    </row>
    <row r="408" spans="1:1">
      <c r="A408" s="873"/>
    </row>
    <row r="409" spans="1:1">
      <c r="A409" s="873"/>
    </row>
    <row r="410" spans="1:1">
      <c r="A410" s="873"/>
    </row>
    <row r="411" spans="1:1">
      <c r="A411" s="873"/>
    </row>
    <row r="412" spans="1:1">
      <c r="A412" s="873"/>
    </row>
    <row r="413" spans="1:1">
      <c r="A413" s="873"/>
    </row>
    <row r="414" spans="1:1">
      <c r="A414" s="873"/>
    </row>
    <row r="415" spans="1:1">
      <c r="A415" s="873"/>
    </row>
    <row r="416" spans="1:1">
      <c r="A416" s="873"/>
    </row>
    <row r="417" spans="1:1">
      <c r="A417" s="873"/>
    </row>
    <row r="418" spans="1:1">
      <c r="A418" s="873"/>
    </row>
    <row r="419" spans="1:1">
      <c r="A419" s="873"/>
    </row>
    <row r="420" spans="1:1">
      <c r="A420" s="873"/>
    </row>
    <row r="421" spans="1:1">
      <c r="A421" s="873"/>
    </row>
    <row r="422" spans="1:1">
      <c r="A422" s="873"/>
    </row>
    <row r="423" spans="1:1">
      <c r="A423" s="873"/>
    </row>
    <row r="424" spans="1:1">
      <c r="A424" s="873"/>
    </row>
    <row r="425" spans="1:1">
      <c r="A425" s="873"/>
    </row>
    <row r="426" spans="1:1">
      <c r="A426" s="873"/>
    </row>
    <row r="427" spans="1:1">
      <c r="A427" s="873"/>
    </row>
    <row r="428" spans="1:1">
      <c r="A428" s="873"/>
    </row>
    <row r="429" spans="1:1">
      <c r="A429" s="873"/>
    </row>
    <row r="430" spans="1:1">
      <c r="A430" s="873"/>
    </row>
    <row r="431" spans="1:1">
      <c r="A431" s="873"/>
    </row>
    <row r="432" spans="1:1">
      <c r="A432" s="873"/>
    </row>
    <row r="433" spans="1:1">
      <c r="A433" s="873"/>
    </row>
    <row r="434" spans="1:1">
      <c r="A434" s="873"/>
    </row>
    <row r="435" spans="1:1">
      <c r="A435" s="873"/>
    </row>
    <row r="436" spans="1:1">
      <c r="A436" s="873"/>
    </row>
    <row r="437" spans="1:1">
      <c r="A437" s="873"/>
    </row>
    <row r="438" spans="1:1">
      <c r="A438" s="873"/>
    </row>
    <row r="439" spans="1:1">
      <c r="A439" s="873"/>
    </row>
    <row r="440" spans="1:1">
      <c r="A440" s="873"/>
    </row>
    <row r="441" spans="1:1">
      <c r="A441" s="873"/>
    </row>
    <row r="442" spans="1:1">
      <c r="A442" s="873"/>
    </row>
    <row r="443" spans="1:1">
      <c r="A443" s="873"/>
    </row>
    <row r="444" spans="1:1">
      <c r="A444" s="873"/>
    </row>
    <row r="445" spans="1:1">
      <c r="A445" s="873"/>
    </row>
    <row r="446" spans="1:1">
      <c r="A446" s="873"/>
    </row>
    <row r="447" spans="1:1">
      <c r="A447" s="873"/>
    </row>
    <row r="448" spans="1:1">
      <c r="A448" s="873"/>
    </row>
    <row r="449" spans="1:1">
      <c r="A449" s="873"/>
    </row>
    <row r="450" spans="1:1">
      <c r="A450" s="873"/>
    </row>
    <row r="451" spans="1:1">
      <c r="A451" s="873"/>
    </row>
    <row r="452" spans="1:1">
      <c r="A452" s="873"/>
    </row>
    <row r="453" spans="1:1">
      <c r="A453" s="873"/>
    </row>
    <row r="454" spans="1:1">
      <c r="A454" s="873"/>
    </row>
    <row r="455" spans="1:1">
      <c r="A455" s="873"/>
    </row>
    <row r="456" spans="1:1">
      <c r="A456" s="873"/>
    </row>
    <row r="457" spans="1:1">
      <c r="A457" s="873"/>
    </row>
    <row r="458" spans="1:1">
      <c r="A458" s="873"/>
    </row>
    <row r="459" spans="1:1">
      <c r="A459" s="873"/>
    </row>
    <row r="460" spans="1:1">
      <c r="A460" s="873"/>
    </row>
    <row r="461" spans="1:1">
      <c r="A461" s="873"/>
    </row>
    <row r="462" spans="1:1">
      <c r="A462" s="873"/>
    </row>
    <row r="463" spans="1:1">
      <c r="A463" s="873"/>
    </row>
    <row r="464" spans="1:1">
      <c r="A464" s="873"/>
    </row>
    <row r="465" spans="1:1">
      <c r="A465" s="873"/>
    </row>
    <row r="466" spans="1:1">
      <c r="A466" s="873"/>
    </row>
    <row r="467" spans="1:1">
      <c r="A467" s="873"/>
    </row>
    <row r="468" spans="1:1">
      <c r="A468" s="873"/>
    </row>
    <row r="469" spans="1:1">
      <c r="A469" s="873"/>
    </row>
    <row r="470" spans="1:1">
      <c r="A470" s="873"/>
    </row>
    <row r="471" spans="1:1">
      <c r="A471" s="873"/>
    </row>
    <row r="472" spans="1:1">
      <c r="A472" s="873"/>
    </row>
    <row r="473" spans="1:1">
      <c r="A473" s="873"/>
    </row>
    <row r="474" spans="1:1">
      <c r="A474" s="873"/>
    </row>
    <row r="475" spans="1:1">
      <c r="A475" s="873"/>
    </row>
    <row r="476" spans="1:1">
      <c r="A476" s="873"/>
    </row>
    <row r="477" spans="1:1">
      <c r="A477" s="873"/>
    </row>
    <row r="478" spans="1:1">
      <c r="A478" s="873"/>
    </row>
    <row r="479" spans="1:1">
      <c r="A479" s="873"/>
    </row>
    <row r="480" spans="1:1">
      <c r="A480" s="873"/>
    </row>
    <row r="481" spans="1:1">
      <c r="A481" s="873"/>
    </row>
    <row r="482" spans="1:1">
      <c r="A482" s="873"/>
    </row>
    <row r="483" spans="1:1">
      <c r="A483" s="873"/>
    </row>
    <row r="484" spans="1:1">
      <c r="A484" s="873"/>
    </row>
    <row r="485" spans="1:1">
      <c r="A485" s="873"/>
    </row>
    <row r="486" spans="1:1">
      <c r="A486" s="873"/>
    </row>
    <row r="487" spans="1:1">
      <c r="A487" s="873"/>
    </row>
    <row r="488" spans="1:1">
      <c r="A488" s="873"/>
    </row>
    <row r="489" spans="1:1">
      <c r="A489" s="873"/>
    </row>
    <row r="490" spans="1:1">
      <c r="A490" s="873"/>
    </row>
    <row r="491" spans="1:1">
      <c r="A491" s="873"/>
    </row>
    <row r="492" spans="1:1">
      <c r="A492" s="873"/>
    </row>
    <row r="493" spans="1:1">
      <c r="A493" s="873"/>
    </row>
    <row r="494" spans="1:1">
      <c r="A494" s="873"/>
    </row>
    <row r="495" spans="1:1">
      <c r="A495" s="873"/>
    </row>
    <row r="496" spans="1:1">
      <c r="A496" s="873"/>
    </row>
    <row r="497" spans="1:1">
      <c r="A497" s="873"/>
    </row>
    <row r="498" spans="1:1">
      <c r="A498" s="873"/>
    </row>
    <row r="499" spans="1:1">
      <c r="A499" s="873"/>
    </row>
    <row r="500" spans="1:1">
      <c r="A500" s="873"/>
    </row>
    <row r="501" spans="1:1">
      <c r="A501" s="873"/>
    </row>
    <row r="502" spans="1:1">
      <c r="A502" s="873"/>
    </row>
    <row r="503" spans="1:1">
      <c r="A503" s="873"/>
    </row>
    <row r="504" spans="1:1">
      <c r="A504" s="873"/>
    </row>
    <row r="505" spans="1:1">
      <c r="A505" s="873"/>
    </row>
    <row r="506" spans="1:1">
      <c r="A506" s="873"/>
    </row>
    <row r="507" spans="1:1">
      <c r="A507" s="873"/>
    </row>
    <row r="508" spans="1:1">
      <c r="A508" s="873"/>
    </row>
    <row r="509" spans="1:1">
      <c r="A509" s="873"/>
    </row>
    <row r="510" spans="1:1">
      <c r="A510" s="873"/>
    </row>
    <row r="511" spans="1:1">
      <c r="A511" s="873"/>
    </row>
    <row r="512" spans="1:1">
      <c r="A512" s="873"/>
    </row>
    <row r="513" spans="1:1">
      <c r="A513" s="873"/>
    </row>
    <row r="514" spans="1:1">
      <c r="A514" s="873"/>
    </row>
    <row r="515" spans="1:1">
      <c r="A515" s="873"/>
    </row>
    <row r="516" spans="1:1">
      <c r="A516" s="873"/>
    </row>
    <row r="517" spans="1:1">
      <c r="A517" s="873"/>
    </row>
    <row r="518" spans="1:1">
      <c r="A518" s="873"/>
    </row>
    <row r="519" spans="1:1">
      <c r="A519" s="873"/>
    </row>
    <row r="520" spans="1:1">
      <c r="A520" s="873"/>
    </row>
    <row r="521" spans="1:1">
      <c r="A521" s="873"/>
    </row>
    <row r="522" spans="1:1">
      <c r="A522" s="873"/>
    </row>
    <row r="523" spans="1:1">
      <c r="A523" s="873"/>
    </row>
    <row r="524" spans="1:1">
      <c r="A524" s="873"/>
    </row>
    <row r="525" spans="1:1">
      <c r="A525" s="873"/>
    </row>
    <row r="526" spans="1:1">
      <c r="A526" s="873"/>
    </row>
    <row r="527" spans="1:1">
      <c r="A527" s="873"/>
    </row>
    <row r="528" spans="1:1">
      <c r="A528" s="873"/>
    </row>
    <row r="529" spans="1:1">
      <c r="A529" s="873"/>
    </row>
    <row r="530" spans="1:1">
      <c r="A530" s="873"/>
    </row>
    <row r="531" spans="1:1">
      <c r="A531" s="873"/>
    </row>
    <row r="532" spans="1:1">
      <c r="A532" s="873"/>
    </row>
    <row r="533" spans="1:1">
      <c r="A533" s="873"/>
    </row>
    <row r="534" spans="1:1">
      <c r="A534" s="873"/>
    </row>
    <row r="535" spans="1:1">
      <c r="A535" s="873"/>
    </row>
    <row r="536" spans="1:1">
      <c r="A536" s="873"/>
    </row>
    <row r="537" spans="1:1">
      <c r="A537" s="873"/>
    </row>
    <row r="538" spans="1:1">
      <c r="A538" s="873"/>
    </row>
    <row r="539" spans="1:1">
      <c r="A539" s="873"/>
    </row>
    <row r="540" spans="1:1">
      <c r="A540" s="873"/>
    </row>
    <row r="541" spans="1:1">
      <c r="A541" s="873"/>
    </row>
    <row r="542" spans="1:1">
      <c r="A542" s="873"/>
    </row>
    <row r="543" spans="1:1">
      <c r="A543" s="873"/>
    </row>
    <row r="544" spans="1:1">
      <c r="A544" s="873"/>
    </row>
    <row r="545" spans="1:1">
      <c r="A545" s="873"/>
    </row>
    <row r="546" spans="1:1">
      <c r="A546" s="873"/>
    </row>
    <row r="547" spans="1:1">
      <c r="A547" s="873"/>
    </row>
    <row r="548" spans="1:1">
      <c r="A548" s="873"/>
    </row>
    <row r="549" spans="1:1">
      <c r="A549" s="873"/>
    </row>
    <row r="550" spans="1:1">
      <c r="A550" s="873"/>
    </row>
    <row r="551" spans="1:1">
      <c r="A551" s="873"/>
    </row>
    <row r="552" spans="1:1">
      <c r="A552" s="873"/>
    </row>
    <row r="553" spans="1:1">
      <c r="A553" s="873"/>
    </row>
    <row r="554" spans="1:1">
      <c r="A554" s="873"/>
    </row>
    <row r="555" spans="1:1">
      <c r="A555" s="873"/>
    </row>
    <row r="556" spans="1:1">
      <c r="A556" s="873"/>
    </row>
    <row r="557" spans="1:1">
      <c r="A557" s="873"/>
    </row>
    <row r="558" spans="1:1">
      <c r="A558" s="873"/>
    </row>
    <row r="559" spans="1:1">
      <c r="A559" s="873"/>
    </row>
    <row r="560" spans="1:1">
      <c r="A560" s="873"/>
    </row>
    <row r="561" spans="1:1">
      <c r="A561" s="873"/>
    </row>
    <row r="562" spans="1:1">
      <c r="A562" s="873"/>
    </row>
    <row r="563" spans="1:1">
      <c r="A563" s="873"/>
    </row>
    <row r="564" spans="1:1">
      <c r="A564" s="873"/>
    </row>
    <row r="565" spans="1:1">
      <c r="A565" s="873"/>
    </row>
    <row r="566" spans="1:1">
      <c r="A566" s="873"/>
    </row>
    <row r="567" spans="1:1">
      <c r="A567" s="873"/>
    </row>
    <row r="568" spans="1:1">
      <c r="A568" s="873"/>
    </row>
    <row r="569" spans="1:1">
      <c r="A569" s="873"/>
    </row>
    <row r="570" spans="1:1">
      <c r="A570" s="873"/>
    </row>
    <row r="571" spans="1:1">
      <c r="A571" s="873"/>
    </row>
    <row r="572" spans="1:1">
      <c r="A572" s="873"/>
    </row>
    <row r="573" spans="1:1">
      <c r="A573" s="873"/>
    </row>
    <row r="574" spans="1:1">
      <c r="A574" s="873"/>
    </row>
    <row r="575" spans="1:1">
      <c r="A575" s="873"/>
    </row>
    <row r="576" spans="1:1">
      <c r="A576" s="873"/>
    </row>
    <row r="577" spans="1:1">
      <c r="A577" s="873"/>
    </row>
    <row r="578" spans="1:1">
      <c r="A578" s="873"/>
    </row>
    <row r="579" spans="1:1">
      <c r="A579" s="873"/>
    </row>
    <row r="580" spans="1:1">
      <c r="A580" s="873"/>
    </row>
    <row r="581" spans="1:1">
      <c r="A581" s="873"/>
    </row>
    <row r="582" spans="1:1">
      <c r="A582" s="873"/>
    </row>
    <row r="583" spans="1:1">
      <c r="A583" s="873"/>
    </row>
    <row r="584" spans="1:1">
      <c r="A584" s="873"/>
    </row>
    <row r="585" spans="1:1">
      <c r="A585" s="873"/>
    </row>
    <row r="586" spans="1:1">
      <c r="A586" s="873"/>
    </row>
    <row r="587" spans="1:1">
      <c r="A587" s="873"/>
    </row>
    <row r="588" spans="1:1">
      <c r="A588" s="873"/>
    </row>
    <row r="589" spans="1:1">
      <c r="A589" s="873"/>
    </row>
    <row r="590" spans="1:1">
      <c r="A590" s="873"/>
    </row>
    <row r="591" spans="1:1">
      <c r="A591" s="873"/>
    </row>
    <row r="592" spans="1:1">
      <c r="A592" s="873"/>
    </row>
    <row r="593" spans="1:1">
      <c r="A593" s="873"/>
    </row>
    <row r="594" spans="1:1">
      <c r="A594" s="873"/>
    </row>
    <row r="595" spans="1:1">
      <c r="A595" s="873"/>
    </row>
    <row r="596" spans="1:1">
      <c r="A596" s="873"/>
    </row>
    <row r="597" spans="1:1">
      <c r="A597" s="873"/>
    </row>
    <row r="598" spans="1:1">
      <c r="A598" s="873"/>
    </row>
    <row r="599" spans="1:1">
      <c r="A599" s="873"/>
    </row>
    <row r="600" spans="1:1">
      <c r="A600" s="873"/>
    </row>
    <row r="601" spans="1:1">
      <c r="A601" s="873"/>
    </row>
    <row r="602" spans="1:1">
      <c r="A602" s="873"/>
    </row>
    <row r="603" spans="1:1">
      <c r="A603" s="873"/>
    </row>
    <row r="604" spans="1:1">
      <c r="A604" s="873"/>
    </row>
    <row r="605" spans="1:1">
      <c r="A605" s="873"/>
    </row>
    <row r="606" spans="1:1">
      <c r="A606" s="873"/>
    </row>
    <row r="607" spans="1:1">
      <c r="A607" s="873"/>
    </row>
    <row r="608" spans="1:1">
      <c r="A608" s="873"/>
    </row>
    <row r="609" spans="1:1">
      <c r="A609" s="873"/>
    </row>
    <row r="610" spans="1:1">
      <c r="A610" s="873"/>
    </row>
    <row r="611" spans="1:1">
      <c r="A611" s="873"/>
    </row>
    <row r="612" spans="1:1">
      <c r="A612" s="873"/>
    </row>
    <row r="613" spans="1:1">
      <c r="A613" s="873"/>
    </row>
    <row r="614" spans="1:1">
      <c r="A614" s="873"/>
    </row>
    <row r="615" spans="1:1">
      <c r="A615" s="873"/>
    </row>
    <row r="616" spans="1:1">
      <c r="A616" s="873"/>
    </row>
    <row r="617" spans="1:1">
      <c r="A617" s="873"/>
    </row>
    <row r="618" spans="1:1">
      <c r="A618" s="873"/>
    </row>
    <row r="619" spans="1:1">
      <c r="A619" s="873"/>
    </row>
    <row r="620" spans="1:1">
      <c r="A620" s="873"/>
    </row>
    <row r="621" spans="1:1">
      <c r="A621" s="873"/>
    </row>
    <row r="622" spans="1:1">
      <c r="A622" s="873"/>
    </row>
    <row r="623" spans="1:1">
      <c r="A623" s="873"/>
    </row>
    <row r="624" spans="1:1">
      <c r="A624" s="873"/>
    </row>
    <row r="625" spans="1:1">
      <c r="A625" s="873"/>
    </row>
    <row r="626" spans="1:1">
      <c r="A626" s="873"/>
    </row>
    <row r="627" spans="1:1">
      <c r="A627" s="873"/>
    </row>
    <row r="628" spans="1:1">
      <c r="A628" s="873"/>
    </row>
    <row r="629" spans="1:1">
      <c r="A629" s="873"/>
    </row>
    <row r="630" spans="1:1">
      <c r="A630" s="873"/>
    </row>
    <row r="631" spans="1:1">
      <c r="A631" s="873"/>
    </row>
    <row r="632" spans="1:1">
      <c r="A632" s="873"/>
    </row>
    <row r="633" spans="1:1">
      <c r="A633" s="873"/>
    </row>
    <row r="634" spans="1:1">
      <c r="A634" s="873"/>
    </row>
    <row r="635" spans="1:1">
      <c r="A635" s="873"/>
    </row>
    <row r="636" spans="1:1">
      <c r="A636" s="873"/>
    </row>
    <row r="637" spans="1:1">
      <c r="A637" s="873"/>
    </row>
    <row r="638" spans="1:1">
      <c r="A638" s="873"/>
    </row>
    <row r="639" spans="1:1">
      <c r="A639" s="873"/>
    </row>
    <row r="640" spans="1:1">
      <c r="A640" s="873"/>
    </row>
    <row r="641" spans="1:1">
      <c r="A641" s="873"/>
    </row>
    <row r="642" spans="1:1">
      <c r="A642" s="873"/>
    </row>
    <row r="643" spans="1:1">
      <c r="A643" s="873"/>
    </row>
    <row r="644" spans="1:1">
      <c r="A644" s="873"/>
    </row>
    <row r="645" spans="1:1">
      <c r="A645" s="873"/>
    </row>
    <row r="646" spans="1:1">
      <c r="A646" s="873"/>
    </row>
    <row r="647" spans="1:1">
      <c r="A647" s="873"/>
    </row>
    <row r="648" spans="1:1">
      <c r="A648" s="873"/>
    </row>
    <row r="649" spans="1:1">
      <c r="A649" s="873"/>
    </row>
    <row r="650" spans="1:1">
      <c r="A650" s="873"/>
    </row>
    <row r="651" spans="1:1">
      <c r="A651" s="873"/>
    </row>
    <row r="652" spans="1:1">
      <c r="A652" s="873"/>
    </row>
    <row r="653" spans="1:1">
      <c r="A653" s="873"/>
    </row>
    <row r="654" spans="1:1">
      <c r="A654" s="873"/>
    </row>
    <row r="655" spans="1:1">
      <c r="A655" s="873"/>
    </row>
    <row r="656" spans="1:1">
      <c r="A656" s="873"/>
    </row>
    <row r="657" spans="1:1">
      <c r="A657" s="873"/>
    </row>
    <row r="658" spans="1:1">
      <c r="A658" s="873"/>
    </row>
    <row r="659" spans="1:1">
      <c r="A659" s="873"/>
    </row>
    <row r="660" spans="1:1">
      <c r="A660" s="873"/>
    </row>
    <row r="661" spans="1:1">
      <c r="A661" s="873"/>
    </row>
    <row r="662" spans="1:1">
      <c r="A662" s="873"/>
    </row>
    <row r="663" spans="1:1">
      <c r="A663" s="873"/>
    </row>
    <row r="664" spans="1:1">
      <c r="A664" s="873"/>
    </row>
    <row r="665" spans="1:1">
      <c r="A665" s="873"/>
    </row>
    <row r="666" spans="1:1">
      <c r="A666" s="873"/>
    </row>
    <row r="667" spans="1:1">
      <c r="A667" s="873"/>
    </row>
    <row r="668" spans="1:1">
      <c r="A668" s="873"/>
    </row>
    <row r="669" spans="1:1">
      <c r="A669" s="873"/>
    </row>
    <row r="670" spans="1:1">
      <c r="A670" s="873"/>
    </row>
    <row r="671" spans="1:1">
      <c r="A671" s="873"/>
    </row>
    <row r="672" spans="1:1">
      <c r="A672" s="873"/>
    </row>
    <row r="673" spans="1:1">
      <c r="A673" s="873"/>
    </row>
    <row r="674" spans="1:1">
      <c r="A674" s="873"/>
    </row>
    <row r="675" spans="1:1">
      <c r="A675" s="873"/>
    </row>
    <row r="676" spans="1:1">
      <c r="A676" s="873"/>
    </row>
    <row r="677" spans="1:1">
      <c r="A677" s="873"/>
    </row>
    <row r="678" spans="1:1">
      <c r="A678" s="873"/>
    </row>
    <row r="679" spans="1:1">
      <c r="A679" s="873"/>
    </row>
    <row r="680" spans="1:1">
      <c r="A680" s="873"/>
    </row>
    <row r="681" spans="1:1">
      <c r="A681" s="873"/>
    </row>
    <row r="682" spans="1:1">
      <c r="A682" s="873"/>
    </row>
    <row r="683" spans="1:1">
      <c r="A683" s="873"/>
    </row>
    <row r="684" spans="1:1">
      <c r="A684" s="873"/>
    </row>
    <row r="685" spans="1:1">
      <c r="A685" s="873"/>
    </row>
    <row r="686" spans="1:1">
      <c r="A686" s="873"/>
    </row>
    <row r="687" spans="1:1">
      <c r="A687" s="873"/>
    </row>
    <row r="688" spans="1:1">
      <c r="A688" s="873"/>
    </row>
    <row r="689" spans="1:1">
      <c r="A689" s="873"/>
    </row>
    <row r="690" spans="1:1">
      <c r="A690" s="873"/>
    </row>
    <row r="691" spans="1:1">
      <c r="A691" s="873"/>
    </row>
    <row r="692" spans="1:1">
      <c r="A692" s="873"/>
    </row>
    <row r="693" spans="1:1">
      <c r="A693" s="873"/>
    </row>
    <row r="694" spans="1:1">
      <c r="A694" s="873"/>
    </row>
    <row r="695" spans="1:1">
      <c r="A695" s="873"/>
    </row>
    <row r="696" spans="1:1">
      <c r="A696" s="873"/>
    </row>
    <row r="697" spans="1:1">
      <c r="A697" s="873"/>
    </row>
    <row r="698" spans="1:1">
      <c r="A698" s="873"/>
    </row>
    <row r="699" spans="1:1">
      <c r="A699" s="873"/>
    </row>
    <row r="700" spans="1:1">
      <c r="A700" s="873"/>
    </row>
    <row r="701" spans="1:1">
      <c r="A701" s="873"/>
    </row>
    <row r="702" spans="1:1">
      <c r="A702" s="873"/>
    </row>
    <row r="703" spans="1:1">
      <c r="A703" s="873"/>
    </row>
    <row r="704" spans="1:1">
      <c r="A704" s="873"/>
    </row>
    <row r="705" spans="1:1">
      <c r="A705" s="873"/>
    </row>
    <row r="706" spans="1:1">
      <c r="A706" s="873"/>
    </row>
    <row r="707" spans="1:1">
      <c r="A707" s="873"/>
    </row>
    <row r="708" spans="1:1">
      <c r="A708" s="873"/>
    </row>
    <row r="709" spans="1:1">
      <c r="A709" s="873"/>
    </row>
    <row r="710" spans="1:1">
      <c r="A710" s="873"/>
    </row>
    <row r="711" spans="1:1">
      <c r="A711" s="873"/>
    </row>
    <row r="712" spans="1:1">
      <c r="A712" s="873"/>
    </row>
    <row r="713" spans="1:1">
      <c r="A713" s="873"/>
    </row>
    <row r="714" spans="1:1">
      <c r="A714" s="873"/>
    </row>
    <row r="715" spans="1:1">
      <c r="A715" s="873"/>
    </row>
    <row r="716" spans="1:1">
      <c r="A716" s="873"/>
    </row>
    <row r="717" spans="1:1">
      <c r="A717" s="873"/>
    </row>
    <row r="718" spans="1:1">
      <c r="A718" s="873"/>
    </row>
    <row r="719" spans="1:1">
      <c r="A719" s="873"/>
    </row>
    <row r="720" spans="1:1">
      <c r="A720" s="873"/>
    </row>
    <row r="721" spans="1:1">
      <c r="A721" s="873"/>
    </row>
    <row r="722" spans="1:1">
      <c r="A722" s="873"/>
    </row>
    <row r="723" spans="1:1">
      <c r="A723" s="873"/>
    </row>
    <row r="724" spans="1:1">
      <c r="A724" s="873"/>
    </row>
    <row r="725" spans="1:1">
      <c r="A725" s="873"/>
    </row>
    <row r="726" spans="1:1">
      <c r="A726" s="873"/>
    </row>
    <row r="727" spans="1:1">
      <c r="A727" s="873"/>
    </row>
    <row r="728" spans="1:1">
      <c r="A728" s="873"/>
    </row>
    <row r="729" spans="1:1">
      <c r="A729" s="873"/>
    </row>
    <row r="730" spans="1:1">
      <c r="A730" s="873"/>
    </row>
    <row r="731" spans="1:1">
      <c r="A731" s="873"/>
    </row>
    <row r="732" spans="1:1">
      <c r="A732" s="873"/>
    </row>
    <row r="733" spans="1:1">
      <c r="A733" s="873"/>
    </row>
    <row r="734" spans="1:1">
      <c r="A734" s="873"/>
    </row>
    <row r="735" spans="1:1">
      <c r="A735" s="873"/>
    </row>
    <row r="736" spans="1:1">
      <c r="A736" s="873"/>
    </row>
    <row r="737" spans="1:1">
      <c r="A737" s="873"/>
    </row>
    <row r="738" spans="1:1">
      <c r="A738" s="873"/>
    </row>
    <row r="739" spans="1:1">
      <c r="A739" s="873"/>
    </row>
    <row r="740" spans="1:1">
      <c r="A740" s="873"/>
    </row>
    <row r="741" spans="1:1">
      <c r="A741" s="873"/>
    </row>
    <row r="742" spans="1:1">
      <c r="A742" s="873"/>
    </row>
    <row r="743" spans="1:1">
      <c r="A743" s="873"/>
    </row>
    <row r="744" spans="1:1">
      <c r="A744" s="873"/>
    </row>
    <row r="745" spans="1:1">
      <c r="A745" s="873"/>
    </row>
    <row r="746" spans="1:1">
      <c r="A746" s="873"/>
    </row>
    <row r="747" spans="1:1">
      <c r="A747" s="873"/>
    </row>
    <row r="748" spans="1:1">
      <c r="A748" s="873"/>
    </row>
    <row r="749" spans="1:1">
      <c r="A749" s="873"/>
    </row>
    <row r="750" spans="1:1">
      <c r="A750" s="873"/>
    </row>
    <row r="751" spans="1:1">
      <c r="A751" s="873"/>
    </row>
    <row r="752" spans="1:1">
      <c r="A752" s="873"/>
    </row>
    <row r="753" spans="1:1">
      <c r="A753" s="873"/>
    </row>
    <row r="754" spans="1:1">
      <c r="A754" s="873"/>
    </row>
    <row r="755" spans="1:1">
      <c r="A755" s="873"/>
    </row>
    <row r="756" spans="1:1">
      <c r="A756" s="873"/>
    </row>
    <row r="757" spans="1:1">
      <c r="A757" s="873"/>
    </row>
    <row r="758" spans="1:1">
      <c r="A758" s="873"/>
    </row>
    <row r="759" spans="1:1">
      <c r="A759" s="873"/>
    </row>
    <row r="760" spans="1:1">
      <c r="A760" s="873"/>
    </row>
    <row r="761" spans="1:1">
      <c r="A761" s="873"/>
    </row>
    <row r="762" spans="1:1">
      <c r="A762" s="873"/>
    </row>
    <row r="763" spans="1:1">
      <c r="A763" s="873"/>
    </row>
    <row r="764" spans="1:1">
      <c r="A764" s="873"/>
    </row>
    <row r="765" spans="1:1">
      <c r="A765" s="873"/>
    </row>
    <row r="766" spans="1:1">
      <c r="A766" s="873"/>
    </row>
    <row r="767" spans="1:1">
      <c r="A767" s="873"/>
    </row>
    <row r="768" spans="1:1">
      <c r="A768" s="873"/>
    </row>
    <row r="769" spans="1:1">
      <c r="A769" s="873"/>
    </row>
    <row r="770" spans="1:1">
      <c r="A770" s="873"/>
    </row>
    <row r="771" spans="1:1">
      <c r="A771" s="873"/>
    </row>
    <row r="772" spans="1:1">
      <c r="A772" s="873"/>
    </row>
    <row r="773" spans="1:1">
      <c r="A773" s="873"/>
    </row>
    <row r="774" spans="1:1">
      <c r="A774" s="873"/>
    </row>
    <row r="775" spans="1:1">
      <c r="A775" s="873"/>
    </row>
    <row r="776" spans="1:1">
      <c r="A776" s="873"/>
    </row>
    <row r="777" spans="1:1">
      <c r="A777" s="873"/>
    </row>
    <row r="778" spans="1:1">
      <c r="A778" s="873"/>
    </row>
    <row r="779" spans="1:1">
      <c r="A779" s="873"/>
    </row>
    <row r="780" spans="1:1">
      <c r="A780" s="873"/>
    </row>
    <row r="781" spans="1:1">
      <c r="A781" s="873"/>
    </row>
    <row r="782" spans="1:1">
      <c r="A782" s="873"/>
    </row>
    <row r="783" spans="1:1">
      <c r="A783" s="873"/>
    </row>
    <row r="784" spans="1:1">
      <c r="A784" s="873"/>
    </row>
    <row r="785" spans="1:1">
      <c r="A785" s="873"/>
    </row>
    <row r="786" spans="1:1">
      <c r="A786" s="873"/>
    </row>
    <row r="787" spans="1:1">
      <c r="A787" s="873"/>
    </row>
    <row r="788" spans="1:1">
      <c r="A788" s="873"/>
    </row>
    <row r="789" spans="1:1">
      <c r="A789" s="873"/>
    </row>
    <row r="790" spans="1:1">
      <c r="A790" s="873"/>
    </row>
    <row r="791" spans="1:1">
      <c r="A791" s="873"/>
    </row>
    <row r="792" spans="1:1">
      <c r="A792" s="873"/>
    </row>
    <row r="793" spans="1:1">
      <c r="A793" s="873"/>
    </row>
    <row r="794" spans="1:1">
      <c r="A794" s="873"/>
    </row>
    <row r="795" spans="1:1">
      <c r="A795" s="873"/>
    </row>
    <row r="796" spans="1:1">
      <c r="A796" s="873"/>
    </row>
    <row r="797" spans="1:1">
      <c r="A797" s="873"/>
    </row>
    <row r="798" spans="1:1">
      <c r="A798" s="873"/>
    </row>
    <row r="799" spans="1:1">
      <c r="A799" s="873"/>
    </row>
    <row r="800" spans="1:1">
      <c r="A800" s="873"/>
    </row>
    <row r="801" spans="1:1">
      <c r="A801" s="873"/>
    </row>
    <row r="802" spans="1:1">
      <c r="A802" s="873"/>
    </row>
    <row r="803" spans="1:1">
      <c r="A803" s="873"/>
    </row>
    <row r="804" spans="1:1">
      <c r="A804" s="873"/>
    </row>
    <row r="805" spans="1:1">
      <c r="A805" s="873"/>
    </row>
    <row r="806" spans="1:1">
      <c r="A806" s="873"/>
    </row>
    <row r="807" spans="1:1">
      <c r="A807" s="873"/>
    </row>
    <row r="808" spans="1:1">
      <c r="A808" s="873"/>
    </row>
    <row r="809" spans="1:1">
      <c r="A809" s="873"/>
    </row>
    <row r="810" spans="1:1">
      <c r="A810" s="873"/>
    </row>
    <row r="811" spans="1:1">
      <c r="A811" s="873"/>
    </row>
    <row r="812" spans="1:1">
      <c r="A812" s="873"/>
    </row>
    <row r="813" spans="1:1">
      <c r="A813" s="873"/>
    </row>
    <row r="814" spans="1:1">
      <c r="A814" s="873"/>
    </row>
    <row r="815" spans="1:1">
      <c r="A815" s="873"/>
    </row>
    <row r="816" spans="1:1">
      <c r="A816" s="873"/>
    </row>
    <row r="817" spans="1:1">
      <c r="A817" s="873"/>
    </row>
    <row r="818" spans="1:1">
      <c r="A818" s="873"/>
    </row>
    <row r="819" spans="1:1">
      <c r="A819" s="873"/>
    </row>
    <row r="820" spans="1:1">
      <c r="A820" s="873"/>
    </row>
    <row r="821" spans="1:1">
      <c r="A821" s="873"/>
    </row>
    <row r="822" spans="1:1">
      <c r="A822" s="873"/>
    </row>
    <row r="823" spans="1:1">
      <c r="A823" s="873"/>
    </row>
    <row r="824" spans="1:1">
      <c r="A824" s="873"/>
    </row>
    <row r="825" spans="1:1">
      <c r="A825" s="873"/>
    </row>
    <row r="826" spans="1:1">
      <c r="A826" s="873"/>
    </row>
    <row r="827" spans="1:1">
      <c r="A827" s="873"/>
    </row>
    <row r="828" spans="1:1">
      <c r="A828" s="873"/>
    </row>
    <row r="829" spans="1:1">
      <c r="A829" s="873"/>
    </row>
    <row r="830" spans="1:1">
      <c r="A830" s="873"/>
    </row>
    <row r="831" spans="1:1">
      <c r="A831" s="873"/>
    </row>
    <row r="832" spans="1:1">
      <c r="A832" s="873"/>
    </row>
    <row r="833" spans="1:1">
      <c r="A833" s="873"/>
    </row>
    <row r="834" spans="1:1">
      <c r="A834" s="873"/>
    </row>
    <row r="835" spans="1:1">
      <c r="A835" s="873"/>
    </row>
    <row r="836" spans="1:1">
      <c r="A836" s="873"/>
    </row>
    <row r="837" spans="1:1">
      <c r="A837" s="873"/>
    </row>
    <row r="838" spans="1:1">
      <c r="A838" s="873"/>
    </row>
    <row r="839" spans="1:1">
      <c r="A839" s="873"/>
    </row>
    <row r="840" spans="1:1">
      <c r="A840" s="873"/>
    </row>
    <row r="841" spans="1:1">
      <c r="A841" s="873"/>
    </row>
    <row r="842" spans="1:1">
      <c r="A842" s="873"/>
    </row>
    <row r="843" spans="1:1">
      <c r="A843" s="873"/>
    </row>
    <row r="844" spans="1:1">
      <c r="A844" s="873"/>
    </row>
    <row r="845" spans="1:1">
      <c r="A845" s="873"/>
    </row>
    <row r="846" spans="1:1">
      <c r="A846" s="873"/>
    </row>
    <row r="847" spans="1:1">
      <c r="A847" s="873"/>
    </row>
    <row r="848" spans="1:1">
      <c r="A848" s="873"/>
    </row>
    <row r="849" spans="1:1">
      <c r="A849" s="873"/>
    </row>
    <row r="850" spans="1:1">
      <c r="A850" s="873"/>
    </row>
    <row r="851" spans="1:1">
      <c r="A851" s="873"/>
    </row>
    <row r="852" spans="1:1">
      <c r="A852" s="873"/>
    </row>
    <row r="853" spans="1:1">
      <c r="A853" s="873"/>
    </row>
    <row r="854" spans="1:1">
      <c r="A854" s="873"/>
    </row>
    <row r="855" spans="1:1">
      <c r="A855" s="873"/>
    </row>
    <row r="856" spans="1:1">
      <c r="A856" s="873"/>
    </row>
    <row r="857" spans="1:1">
      <c r="A857" s="873"/>
    </row>
    <row r="858" spans="1:1">
      <c r="A858" s="873"/>
    </row>
    <row r="859" spans="1:1">
      <c r="A859" s="873"/>
    </row>
    <row r="860" spans="1:1">
      <c r="A860" s="873"/>
    </row>
    <row r="861" spans="1:1">
      <c r="A861" s="873"/>
    </row>
    <row r="862" spans="1:1">
      <c r="A862" s="873"/>
    </row>
    <row r="863" spans="1:1">
      <c r="A863" s="873"/>
    </row>
    <row r="864" spans="1:1">
      <c r="A864" s="873"/>
    </row>
    <row r="865" spans="1:1">
      <c r="A865" s="873"/>
    </row>
    <row r="866" spans="1:1">
      <c r="A866" s="873"/>
    </row>
    <row r="867" spans="1:1">
      <c r="A867" s="873"/>
    </row>
    <row r="868" spans="1:1">
      <c r="A868" s="873"/>
    </row>
    <row r="869" spans="1:1">
      <c r="A869" s="873"/>
    </row>
    <row r="870" spans="1:1">
      <c r="A870" s="873"/>
    </row>
    <row r="871" spans="1:1">
      <c r="A871" s="873"/>
    </row>
    <row r="872" spans="1:1">
      <c r="A872" s="873"/>
    </row>
    <row r="873" spans="1:1">
      <c r="A873" s="873"/>
    </row>
    <row r="874" spans="1:1">
      <c r="A874" s="873"/>
    </row>
    <row r="875" spans="1:1">
      <c r="A875" s="873"/>
    </row>
    <row r="876" spans="1:1">
      <c r="A876" s="873"/>
    </row>
    <row r="877" spans="1:1">
      <c r="A877" s="873"/>
    </row>
    <row r="878" spans="1:1">
      <c r="A878" s="873"/>
    </row>
    <row r="879" spans="1:1">
      <c r="A879" s="873"/>
    </row>
    <row r="880" spans="1:1">
      <c r="A880" s="873"/>
    </row>
    <row r="881" spans="1:1">
      <c r="A881" s="873"/>
    </row>
    <row r="882" spans="1:1">
      <c r="A882" s="873"/>
    </row>
    <row r="883" spans="1:1">
      <c r="A883" s="873"/>
    </row>
    <row r="884" spans="1:1">
      <c r="A884" s="873"/>
    </row>
    <row r="885" spans="1:1">
      <c r="A885" s="873"/>
    </row>
    <row r="886" spans="1:1">
      <c r="A886" s="873"/>
    </row>
    <row r="887" spans="1:1">
      <c r="A887" s="873"/>
    </row>
    <row r="888" spans="1:1">
      <c r="A888" s="873"/>
    </row>
    <row r="889" spans="1:1">
      <c r="A889" s="873"/>
    </row>
    <row r="890" spans="1:1">
      <c r="A890" s="873"/>
    </row>
    <row r="891" spans="1:1">
      <c r="A891" s="873"/>
    </row>
    <row r="892" spans="1:1">
      <c r="A892" s="873"/>
    </row>
    <row r="893" spans="1:1">
      <c r="A893" s="873"/>
    </row>
    <row r="894" spans="1:1">
      <c r="A894" s="873"/>
    </row>
    <row r="895" spans="1:1">
      <c r="A895" s="873"/>
    </row>
    <row r="896" spans="1:1">
      <c r="A896" s="873"/>
    </row>
    <row r="897" spans="1:1">
      <c r="A897" s="873"/>
    </row>
    <row r="898" spans="1:1">
      <c r="A898" s="873"/>
    </row>
    <row r="899" spans="1:1">
      <c r="A899" s="873"/>
    </row>
    <row r="900" spans="1:1">
      <c r="A900" s="873"/>
    </row>
    <row r="901" spans="1:1">
      <c r="A901" s="873"/>
    </row>
    <row r="902" spans="1:1">
      <c r="A902" s="873"/>
    </row>
    <row r="903" spans="1:1">
      <c r="A903" s="873"/>
    </row>
    <row r="904" spans="1:1">
      <c r="A904" s="873"/>
    </row>
    <row r="905" spans="1:1">
      <c r="A905" s="873"/>
    </row>
    <row r="906" spans="1:1">
      <c r="A906" s="873"/>
    </row>
    <row r="907" spans="1:1">
      <c r="A907" s="873"/>
    </row>
    <row r="908" spans="1:1">
      <c r="A908" s="873"/>
    </row>
    <row r="909" spans="1:1">
      <c r="A909" s="873"/>
    </row>
    <row r="910" spans="1:1">
      <c r="A910" s="873"/>
    </row>
    <row r="911" spans="1:1">
      <c r="A911" s="873"/>
    </row>
    <row r="912" spans="1:1">
      <c r="A912" s="873"/>
    </row>
    <row r="913" spans="1:1">
      <c r="A913" s="873"/>
    </row>
    <row r="914" spans="1:1">
      <c r="A914" s="873"/>
    </row>
    <row r="915" spans="1:1">
      <c r="A915" s="873"/>
    </row>
    <row r="916" spans="1:1">
      <c r="A916" s="873"/>
    </row>
    <row r="917" spans="1:1">
      <c r="A917" s="873"/>
    </row>
    <row r="918" spans="1:1">
      <c r="A918" s="873"/>
    </row>
    <row r="919" spans="1:1">
      <c r="A919" s="873"/>
    </row>
    <row r="920" spans="1:1">
      <c r="A920" s="873"/>
    </row>
    <row r="921" spans="1:1">
      <c r="A921" s="873"/>
    </row>
    <row r="922" spans="1:1">
      <c r="A922" s="873"/>
    </row>
    <row r="923" spans="1:1">
      <c r="A923" s="873"/>
    </row>
    <row r="924" spans="1:1">
      <c r="A924" s="873"/>
    </row>
    <row r="925" spans="1:1">
      <c r="A925" s="873"/>
    </row>
    <row r="926" spans="1:1">
      <c r="A926" s="873"/>
    </row>
    <row r="927" spans="1:1">
      <c r="A927" s="873"/>
    </row>
    <row r="928" spans="1:1">
      <c r="A928" s="873"/>
    </row>
    <row r="929" spans="1:1">
      <c r="A929" s="873"/>
    </row>
    <row r="930" spans="1:1">
      <c r="A930" s="873"/>
    </row>
    <row r="931" spans="1:1">
      <c r="A931" s="873"/>
    </row>
    <row r="932" spans="1:1">
      <c r="A932" s="873"/>
    </row>
    <row r="933" spans="1:1">
      <c r="A933" s="873"/>
    </row>
    <row r="934" spans="1:1">
      <c r="A934" s="873"/>
    </row>
    <row r="935" spans="1:1">
      <c r="A935" s="873"/>
    </row>
    <row r="936" spans="1:1">
      <c r="A936" s="873"/>
    </row>
    <row r="937" spans="1:1">
      <c r="A937" s="873"/>
    </row>
    <row r="938" spans="1:1">
      <c r="A938" s="873"/>
    </row>
    <row r="939" spans="1:1">
      <c r="A939" s="873"/>
    </row>
    <row r="940" spans="1:1">
      <c r="A940" s="873"/>
    </row>
    <row r="941" spans="1:1">
      <c r="A941" s="873"/>
    </row>
    <row r="942" spans="1:1">
      <c r="A942" s="873"/>
    </row>
    <row r="943" spans="1:1">
      <c r="A943" s="873"/>
    </row>
    <row r="944" spans="1:1">
      <c r="A944" s="873"/>
    </row>
    <row r="945" spans="1:1">
      <c r="A945" s="873"/>
    </row>
    <row r="946" spans="1:1">
      <c r="A946" s="873"/>
    </row>
    <row r="947" spans="1:1">
      <c r="A947" s="873"/>
    </row>
    <row r="948" spans="1:1">
      <c r="A948" s="873"/>
    </row>
    <row r="949" spans="1:1">
      <c r="A949" s="873"/>
    </row>
    <row r="950" spans="1:1">
      <c r="A950" s="873"/>
    </row>
    <row r="951" spans="1:1">
      <c r="A951" s="873"/>
    </row>
    <row r="952" spans="1:1">
      <c r="A952" s="873"/>
    </row>
    <row r="953" spans="1:1">
      <c r="A953" s="873"/>
    </row>
    <row r="954" spans="1:1">
      <c r="A954" s="873"/>
    </row>
    <row r="955" spans="1:1">
      <c r="A955" s="873"/>
    </row>
    <row r="956" spans="1:1">
      <c r="A956" s="873"/>
    </row>
    <row r="957" spans="1:1">
      <c r="A957" s="873"/>
    </row>
    <row r="958" spans="1:1">
      <c r="A958" s="873"/>
    </row>
    <row r="959" spans="1:1">
      <c r="A959" s="873"/>
    </row>
    <row r="960" spans="1:1">
      <c r="A960" s="873"/>
    </row>
    <row r="961" spans="1:1">
      <c r="A961" s="873"/>
    </row>
    <row r="962" spans="1:1">
      <c r="A962" s="873"/>
    </row>
    <row r="963" spans="1:1">
      <c r="A963" s="873"/>
    </row>
    <row r="964" spans="1:1">
      <c r="A964" s="873"/>
    </row>
    <row r="965" spans="1:1">
      <c r="A965" s="873"/>
    </row>
    <row r="966" spans="1:1">
      <c r="A966" s="873"/>
    </row>
    <row r="967" spans="1:1">
      <c r="A967" s="873"/>
    </row>
    <row r="968" spans="1:1">
      <c r="A968" s="873"/>
    </row>
    <row r="969" spans="1:1">
      <c r="A969" s="873"/>
    </row>
    <row r="970" spans="1:1">
      <c r="A970" s="873"/>
    </row>
    <row r="971" spans="1:1">
      <c r="A971" s="873"/>
    </row>
    <row r="972" spans="1:1">
      <c r="A972" s="873"/>
    </row>
    <row r="973" spans="1:1">
      <c r="A973" s="873"/>
    </row>
    <row r="974" spans="1:1">
      <c r="A974" s="873"/>
    </row>
    <row r="975" spans="1:1">
      <c r="A975" s="873"/>
    </row>
    <row r="976" spans="1:1">
      <c r="A976" s="873"/>
    </row>
    <row r="977" spans="1:1">
      <c r="A977" s="873"/>
    </row>
    <row r="978" spans="1:1">
      <c r="A978" s="873"/>
    </row>
    <row r="979" spans="1:1">
      <c r="A979" s="873"/>
    </row>
    <row r="980" spans="1:1">
      <c r="A980" s="873"/>
    </row>
    <row r="981" spans="1:1">
      <c r="A981" s="873"/>
    </row>
    <row r="982" spans="1:1">
      <c r="A982" s="873"/>
    </row>
    <row r="983" spans="1:1">
      <c r="A983" s="873"/>
    </row>
    <row r="984" spans="1:1">
      <c r="A984" s="873"/>
    </row>
    <row r="985" spans="1:1">
      <c r="A985" s="873"/>
    </row>
    <row r="986" spans="1:1">
      <c r="A986" s="873"/>
    </row>
    <row r="987" spans="1:1">
      <c r="A987" s="873"/>
    </row>
    <row r="988" spans="1:1">
      <c r="A988" s="873"/>
    </row>
    <row r="989" spans="1:1">
      <c r="A989" s="873"/>
    </row>
    <row r="990" spans="1:1">
      <c r="A990" s="873"/>
    </row>
    <row r="991" spans="1:1">
      <c r="A991" s="873"/>
    </row>
    <row r="992" spans="1:1">
      <c r="A992" s="873"/>
    </row>
    <row r="993" spans="1:1">
      <c r="A993" s="873"/>
    </row>
    <row r="994" spans="1:1">
      <c r="A994" s="873"/>
    </row>
    <row r="995" spans="1:1">
      <c r="A995" s="873"/>
    </row>
    <row r="996" spans="1:1">
      <c r="A996" s="873"/>
    </row>
    <row r="997" spans="1:1">
      <c r="A997" s="873"/>
    </row>
    <row r="998" spans="1:1">
      <c r="A998" s="873"/>
    </row>
    <row r="999" spans="1:1">
      <c r="A999" s="873"/>
    </row>
    <row r="1000" spans="1:1">
      <c r="A1000" s="873"/>
    </row>
    <row r="1001" spans="1:1">
      <c r="A1001" s="873"/>
    </row>
    <row r="1002" spans="1:1">
      <c r="A1002" s="873"/>
    </row>
    <row r="1003" spans="1:1">
      <c r="A1003" s="873"/>
    </row>
    <row r="1004" spans="1:1">
      <c r="A1004" s="873"/>
    </row>
    <row r="1005" spans="1:1">
      <c r="A1005" s="873"/>
    </row>
    <row r="1006" spans="1:1">
      <c r="A1006" s="873"/>
    </row>
    <row r="1007" spans="1:1">
      <c r="A1007" s="873"/>
    </row>
    <row r="1008" spans="1:1">
      <c r="A1008" s="873"/>
    </row>
    <row r="1009" spans="1:1">
      <c r="A1009" s="873"/>
    </row>
    <row r="1010" spans="1:1">
      <c r="A1010" s="873"/>
    </row>
    <row r="1011" spans="1:1">
      <c r="A1011" s="873"/>
    </row>
    <row r="1012" spans="1:1">
      <c r="A1012" s="873"/>
    </row>
    <row r="1013" spans="1:1">
      <c r="A1013" s="873"/>
    </row>
    <row r="1014" spans="1:1">
      <c r="A1014" s="873"/>
    </row>
    <row r="1015" spans="1:1">
      <c r="A1015" s="873"/>
    </row>
    <row r="1016" spans="1:1">
      <c r="A1016" s="873"/>
    </row>
    <row r="1017" spans="1:1">
      <c r="A1017" s="873"/>
    </row>
    <row r="1018" spans="1:1">
      <c r="A1018" s="873"/>
    </row>
    <row r="1019" spans="1:1">
      <c r="A1019" s="873"/>
    </row>
    <row r="1020" spans="1:1">
      <c r="A1020" s="873"/>
    </row>
    <row r="1021" spans="1:1">
      <c r="A1021" s="873"/>
    </row>
    <row r="1022" spans="1:1">
      <c r="A1022" s="873"/>
    </row>
    <row r="1023" spans="1:1">
      <c r="A1023" s="873"/>
    </row>
    <row r="1024" spans="1:1">
      <c r="A1024" s="873"/>
    </row>
    <row r="1025" spans="1:1">
      <c r="A1025" s="873"/>
    </row>
    <row r="1026" spans="1:1">
      <c r="A1026" s="873"/>
    </row>
    <row r="1027" spans="1:1">
      <c r="A1027" s="873"/>
    </row>
    <row r="1028" spans="1:1">
      <c r="A1028" s="873"/>
    </row>
    <row r="1029" spans="1:1">
      <c r="A1029" s="873"/>
    </row>
    <row r="1030" spans="1:1">
      <c r="A1030" s="873"/>
    </row>
    <row r="1031" spans="1:1">
      <c r="A1031" s="873"/>
    </row>
    <row r="1032" spans="1:1">
      <c r="A1032" s="873"/>
    </row>
    <row r="1033" spans="1:1">
      <c r="A1033" s="873"/>
    </row>
    <row r="1034" spans="1:1">
      <c r="A1034" s="873"/>
    </row>
    <row r="1035" spans="1:1">
      <c r="A1035" s="873"/>
    </row>
    <row r="1036" spans="1:1">
      <c r="A1036" s="873"/>
    </row>
    <row r="1037" spans="1:1">
      <c r="A1037" s="873"/>
    </row>
    <row r="1038" spans="1:1">
      <c r="A1038" s="873"/>
    </row>
    <row r="1039" spans="1:1">
      <c r="A1039" s="873"/>
    </row>
    <row r="1040" spans="1:1">
      <c r="A1040" s="873"/>
    </row>
    <row r="1041" spans="1:1">
      <c r="A1041" s="873"/>
    </row>
    <row r="1042" spans="1:1">
      <c r="A1042" s="873"/>
    </row>
    <row r="1043" spans="1:1">
      <c r="A1043" s="873"/>
    </row>
    <row r="1044" spans="1:1">
      <c r="A1044" s="873"/>
    </row>
    <row r="1045" spans="1:1">
      <c r="A1045" s="873"/>
    </row>
    <row r="1046" spans="1:1">
      <c r="A1046" s="873"/>
    </row>
    <row r="1047" spans="1:1">
      <c r="A1047" s="873"/>
    </row>
    <row r="1048" spans="1:1">
      <c r="A1048" s="873"/>
    </row>
    <row r="1049" spans="1:1">
      <c r="A1049" s="873"/>
    </row>
    <row r="1050" spans="1:1">
      <c r="A1050" s="873"/>
    </row>
    <row r="1051" spans="1:1">
      <c r="A1051" s="873"/>
    </row>
    <row r="1052" spans="1:1">
      <c r="A1052" s="873"/>
    </row>
    <row r="1053" spans="1:1">
      <c r="A1053" s="873"/>
    </row>
    <row r="1054" spans="1:1">
      <c r="A1054" s="873"/>
    </row>
    <row r="1055" spans="1:1">
      <c r="A1055" s="873"/>
    </row>
    <row r="1056" spans="1:1">
      <c r="A1056" s="873"/>
    </row>
    <row r="1057" spans="1:1">
      <c r="A1057" s="873"/>
    </row>
    <row r="1058" spans="1:1">
      <c r="A1058" s="873"/>
    </row>
    <row r="1059" spans="1:1">
      <c r="A1059" s="873"/>
    </row>
    <row r="1060" spans="1:1">
      <c r="A1060" s="873"/>
    </row>
    <row r="1061" spans="1:1">
      <c r="A1061" s="873"/>
    </row>
    <row r="1062" spans="1:1">
      <c r="A1062" s="873"/>
    </row>
    <row r="1063" spans="1:1">
      <c r="A1063" s="873"/>
    </row>
    <row r="1064" spans="1:1">
      <c r="A1064" s="873"/>
    </row>
    <row r="1065" spans="1:1">
      <c r="A1065" s="873"/>
    </row>
    <row r="1066" spans="1:1">
      <c r="A1066" s="873"/>
    </row>
    <row r="1067" spans="1:1">
      <c r="A1067" s="873"/>
    </row>
    <row r="1068" spans="1:1">
      <c r="A1068" s="873"/>
    </row>
    <row r="1069" spans="1:1">
      <c r="A1069" s="873"/>
    </row>
    <row r="1070" spans="1:1">
      <c r="A1070" s="873"/>
    </row>
    <row r="1071" spans="1:1">
      <c r="A1071" s="873"/>
    </row>
    <row r="1072" spans="1:1">
      <c r="A1072" s="873"/>
    </row>
    <row r="1073" spans="1:1">
      <c r="A1073" s="873"/>
    </row>
    <row r="1074" spans="1:1">
      <c r="A1074" s="873"/>
    </row>
    <row r="1075" spans="1:1">
      <c r="A1075" s="873"/>
    </row>
    <row r="1076" spans="1:1">
      <c r="A1076" s="873"/>
    </row>
    <row r="1077" spans="1:1">
      <c r="A1077" s="873"/>
    </row>
    <row r="1078" spans="1:1">
      <c r="A1078" s="873"/>
    </row>
    <row r="1079" spans="1:1">
      <c r="A1079" s="873"/>
    </row>
    <row r="1080" spans="1:1">
      <c r="A1080" s="873"/>
    </row>
    <row r="1081" spans="1:1">
      <c r="A1081" s="873"/>
    </row>
    <row r="1082" spans="1:1">
      <c r="A1082" s="873"/>
    </row>
    <row r="1083" spans="1:1">
      <c r="A1083" s="873"/>
    </row>
    <row r="1084" spans="1:1">
      <c r="A1084" s="873"/>
    </row>
    <row r="1085" spans="1:1">
      <c r="A1085" s="873"/>
    </row>
    <row r="1086" spans="1:1">
      <c r="A1086" s="873"/>
    </row>
    <row r="1087" spans="1:1">
      <c r="A1087" s="873"/>
    </row>
    <row r="1088" spans="1:1">
      <c r="A1088" s="873"/>
    </row>
    <row r="1089" spans="1:1">
      <c r="A1089" s="873"/>
    </row>
    <row r="1090" spans="1:1">
      <c r="A1090" s="873"/>
    </row>
    <row r="1091" spans="1:1">
      <c r="A1091" s="873"/>
    </row>
    <row r="1092" spans="1:1">
      <c r="A1092" s="873"/>
    </row>
    <row r="1093" spans="1:1">
      <c r="A1093" s="873"/>
    </row>
    <row r="1094" spans="1:1">
      <c r="A1094" s="873"/>
    </row>
    <row r="1095" spans="1:1">
      <c r="A1095" s="873"/>
    </row>
    <row r="1096" spans="1:1">
      <c r="A1096" s="873"/>
    </row>
    <row r="1097" spans="1:1">
      <c r="A1097" s="873"/>
    </row>
    <row r="1098" spans="1:1">
      <c r="A1098" s="873"/>
    </row>
    <row r="1099" spans="1:1">
      <c r="A1099" s="873"/>
    </row>
    <row r="1100" spans="1:1">
      <c r="A1100" s="873"/>
    </row>
    <row r="1101" spans="1:1">
      <c r="A1101" s="873"/>
    </row>
    <row r="1102" spans="1:1">
      <c r="A1102" s="873"/>
    </row>
    <row r="1103" spans="1:1">
      <c r="A1103" s="873"/>
    </row>
    <row r="1104" spans="1:1">
      <c r="A1104" s="873"/>
    </row>
    <row r="1105" spans="1:1">
      <c r="A1105" s="873"/>
    </row>
    <row r="1106" spans="1:1">
      <c r="A1106" s="873"/>
    </row>
    <row r="1107" spans="1:1">
      <c r="A1107" s="873"/>
    </row>
    <row r="1108" spans="1:1">
      <c r="A1108" s="873"/>
    </row>
    <row r="1109" spans="1:1">
      <c r="A1109" s="873"/>
    </row>
    <row r="1110" spans="1:1">
      <c r="A1110" s="873"/>
    </row>
    <row r="1111" spans="1:1">
      <c r="A1111" s="873"/>
    </row>
    <row r="1112" spans="1:1">
      <c r="A1112" s="873"/>
    </row>
    <row r="1113" spans="1:1">
      <c r="A1113" s="873"/>
    </row>
    <row r="1114" spans="1:1">
      <c r="A1114" s="873"/>
    </row>
    <row r="1115" spans="1:1">
      <c r="A1115" s="873"/>
    </row>
    <row r="1116" spans="1:1">
      <c r="A1116" s="873"/>
    </row>
    <row r="1117" spans="1:1">
      <c r="A1117" s="873"/>
    </row>
    <row r="1118" spans="1:1">
      <c r="A1118" s="873"/>
    </row>
    <row r="1119" spans="1:1">
      <c r="A1119" s="873"/>
    </row>
    <row r="1120" spans="1:1">
      <c r="A1120" s="873"/>
    </row>
    <row r="1121" spans="1:1">
      <c r="A1121" s="873"/>
    </row>
    <row r="1122" spans="1:1">
      <c r="A1122" s="873"/>
    </row>
    <row r="1123" spans="1:1">
      <c r="A1123" s="873"/>
    </row>
    <row r="1124" spans="1:1">
      <c r="A1124" s="873"/>
    </row>
    <row r="1125" spans="1:1">
      <c r="A1125" s="873"/>
    </row>
    <row r="1126" spans="1:1">
      <c r="A1126" s="873"/>
    </row>
    <row r="1127" spans="1:1">
      <c r="A1127" s="873"/>
    </row>
    <row r="1128" spans="1:1">
      <c r="A1128" s="873"/>
    </row>
    <row r="1129" spans="1:1">
      <c r="A1129" s="873"/>
    </row>
    <row r="1130" spans="1:1">
      <c r="A1130" s="873"/>
    </row>
    <row r="1131" spans="1:1">
      <c r="A1131" s="873"/>
    </row>
    <row r="1132" spans="1:1">
      <c r="A1132" s="873"/>
    </row>
    <row r="1133" spans="1:1">
      <c r="A1133" s="873"/>
    </row>
    <row r="1134" spans="1:1">
      <c r="A1134" s="873"/>
    </row>
    <row r="1135" spans="1:1">
      <c r="A1135" s="873"/>
    </row>
    <row r="1136" spans="1:1">
      <c r="A1136" s="873"/>
    </row>
    <row r="1137" spans="1:1">
      <c r="A1137" s="873"/>
    </row>
    <row r="1138" spans="1:1">
      <c r="A1138" s="873"/>
    </row>
    <row r="1139" spans="1:1">
      <c r="A1139" s="873"/>
    </row>
    <row r="1140" spans="1:1">
      <c r="A1140" s="873"/>
    </row>
    <row r="1141" spans="1:1">
      <c r="A1141" s="873"/>
    </row>
    <row r="1142" spans="1:1">
      <c r="A1142" s="873"/>
    </row>
    <row r="1143" spans="1:1">
      <c r="A1143" s="873"/>
    </row>
    <row r="1144" spans="1:1">
      <c r="A1144" s="873"/>
    </row>
    <row r="1145" spans="1:1">
      <c r="A1145" s="873"/>
    </row>
    <row r="1146" spans="1:1">
      <c r="A1146" s="873"/>
    </row>
    <row r="1147" spans="1:1">
      <c r="A1147" s="873"/>
    </row>
    <row r="1148" spans="1:1">
      <c r="A1148" s="873"/>
    </row>
    <row r="1149" spans="1:1">
      <c r="A1149" s="873"/>
    </row>
    <row r="1150" spans="1:1">
      <c r="A1150" s="873"/>
    </row>
    <row r="1151" spans="1:1">
      <c r="A1151" s="873"/>
    </row>
    <row r="1152" spans="1:1">
      <c r="A1152" s="873"/>
    </row>
    <row r="1153" spans="1:1">
      <c r="A1153" s="873"/>
    </row>
    <row r="1154" spans="1:1">
      <c r="A1154" s="873"/>
    </row>
    <row r="1155" spans="1:1">
      <c r="A1155" s="873"/>
    </row>
    <row r="1156" spans="1:1">
      <c r="A1156" s="873"/>
    </row>
    <row r="1157" spans="1:1">
      <c r="A1157" s="873"/>
    </row>
    <row r="1158" spans="1:1">
      <c r="A1158" s="873"/>
    </row>
    <row r="1159" spans="1:1">
      <c r="A1159" s="873"/>
    </row>
    <row r="1160" spans="1:1">
      <c r="A1160" s="873"/>
    </row>
    <row r="1161" spans="1:1">
      <c r="A1161" s="873"/>
    </row>
    <row r="1162" spans="1:1">
      <c r="A1162" s="873"/>
    </row>
    <row r="1163" spans="1:1">
      <c r="A1163" s="873"/>
    </row>
    <row r="1164" spans="1:1">
      <c r="A1164" s="873"/>
    </row>
    <row r="1165" spans="1:1">
      <c r="A1165" s="873"/>
    </row>
    <row r="1166" spans="1:1">
      <c r="A1166" s="873"/>
    </row>
    <row r="1167" spans="1:1">
      <c r="A1167" s="873"/>
    </row>
    <row r="1168" spans="1:1">
      <c r="A1168" s="873"/>
    </row>
    <row r="1169" spans="1:1">
      <c r="A1169" s="873"/>
    </row>
    <row r="1170" spans="1:1">
      <c r="A1170" s="873"/>
    </row>
    <row r="1171" spans="1:1">
      <c r="A1171" s="873"/>
    </row>
    <row r="1172" spans="1:1">
      <c r="A1172" s="873"/>
    </row>
    <row r="1173" spans="1:1">
      <c r="A1173" s="873"/>
    </row>
    <row r="1174" spans="1:1">
      <c r="A1174" s="873"/>
    </row>
    <row r="1175" spans="1:1">
      <c r="A1175" s="873"/>
    </row>
    <row r="1176" spans="1:1">
      <c r="A1176" s="873"/>
    </row>
    <row r="1177" spans="1:1">
      <c r="A1177" s="873"/>
    </row>
    <row r="1178" spans="1:1">
      <c r="A1178" s="873"/>
    </row>
    <row r="1179" spans="1:1">
      <c r="A1179" s="873"/>
    </row>
    <row r="1180" spans="1:1">
      <c r="A1180" s="873"/>
    </row>
    <row r="1181" spans="1:1">
      <c r="A1181" s="873"/>
    </row>
    <row r="1182" spans="1:1">
      <c r="A1182" s="873"/>
    </row>
    <row r="1183" spans="1:1">
      <c r="A1183" s="873"/>
    </row>
    <row r="1184" spans="1:1">
      <c r="A1184" s="873"/>
    </row>
    <row r="1185" spans="1:1">
      <c r="A1185" s="873"/>
    </row>
    <row r="1186" spans="1:1">
      <c r="A1186" s="873"/>
    </row>
    <row r="1187" spans="1:1">
      <c r="A1187" s="873"/>
    </row>
    <row r="1188" spans="1:1">
      <c r="A1188" s="873"/>
    </row>
    <row r="1189" spans="1:1">
      <c r="A1189" s="873"/>
    </row>
    <row r="1190" spans="1:1">
      <c r="A1190" s="873"/>
    </row>
    <row r="1191" spans="1:1">
      <c r="A1191" s="873"/>
    </row>
    <row r="1192" spans="1:1">
      <c r="A1192" s="873"/>
    </row>
    <row r="1193" spans="1:1">
      <c r="A1193" s="873"/>
    </row>
    <row r="1194" spans="1:1">
      <c r="A1194" s="873"/>
    </row>
    <row r="1195" spans="1:1">
      <c r="A1195" s="873"/>
    </row>
    <row r="1196" spans="1:1">
      <c r="A1196" s="873"/>
    </row>
    <row r="1197" spans="1:1">
      <c r="A1197" s="873"/>
    </row>
    <row r="1198" spans="1:1">
      <c r="A1198" s="873"/>
    </row>
    <row r="1199" spans="1:1">
      <c r="A1199" s="873"/>
    </row>
    <row r="1200" spans="1:1">
      <c r="A1200" s="873"/>
    </row>
    <row r="1201" spans="1:1">
      <c r="A1201" s="873"/>
    </row>
    <row r="1202" spans="1:1">
      <c r="A1202" s="873"/>
    </row>
    <row r="1203" spans="1:1">
      <c r="A1203" s="873"/>
    </row>
    <row r="1204" spans="1:1">
      <c r="A1204" s="873"/>
    </row>
    <row r="1205" spans="1:1">
      <c r="A1205" s="873"/>
    </row>
    <row r="1206" spans="1:1">
      <c r="A1206" s="873"/>
    </row>
    <row r="1207" spans="1:1">
      <c r="A1207" s="873"/>
    </row>
    <row r="1208" spans="1:1">
      <c r="A1208" s="873"/>
    </row>
    <row r="1209" spans="1:1">
      <c r="A1209" s="873"/>
    </row>
    <row r="1210" spans="1:1">
      <c r="A1210" s="873"/>
    </row>
    <row r="1211" spans="1:1">
      <c r="A1211" s="873"/>
    </row>
    <row r="1212" spans="1:1">
      <c r="A1212" s="873"/>
    </row>
    <row r="1213" spans="1:1">
      <c r="A1213" s="873"/>
    </row>
    <row r="1214" spans="1:1">
      <c r="A1214" s="873"/>
    </row>
    <row r="1215" spans="1:1">
      <c r="A1215" s="873"/>
    </row>
    <row r="1216" spans="1:1">
      <c r="A1216" s="873"/>
    </row>
    <row r="1217" spans="1:1">
      <c r="A1217" s="873"/>
    </row>
    <row r="1218" spans="1:1">
      <c r="A1218" s="873"/>
    </row>
    <row r="1219" spans="1:1">
      <c r="A1219" s="873"/>
    </row>
    <row r="1220" spans="1:1">
      <c r="A1220" s="873"/>
    </row>
    <row r="1221" spans="1:1">
      <c r="A1221" s="873"/>
    </row>
    <row r="1222" spans="1:1">
      <c r="A1222" s="873"/>
    </row>
    <row r="1223" spans="1:1">
      <c r="A1223" s="873"/>
    </row>
    <row r="1224" spans="1:1">
      <c r="A1224" s="873"/>
    </row>
    <row r="1225" spans="1:1">
      <c r="A1225" s="873"/>
    </row>
    <row r="1226" spans="1:1">
      <c r="A1226" s="873"/>
    </row>
    <row r="1227" spans="1:1">
      <c r="A1227" s="873"/>
    </row>
    <row r="1228" spans="1:1">
      <c r="A1228" s="873"/>
    </row>
    <row r="1229" spans="1:1">
      <c r="A1229" s="873"/>
    </row>
    <row r="1230" spans="1:1">
      <c r="A1230" s="873"/>
    </row>
    <row r="1231" spans="1:1">
      <c r="A1231" s="873"/>
    </row>
    <row r="1232" spans="1:1">
      <c r="A1232" s="873"/>
    </row>
    <row r="1233" spans="1:1">
      <c r="A1233" s="873"/>
    </row>
    <row r="1234" spans="1:1">
      <c r="A1234" s="873"/>
    </row>
    <row r="1235" spans="1:1">
      <c r="A1235" s="873"/>
    </row>
    <row r="1236" spans="1:1">
      <c r="A1236" s="873"/>
    </row>
    <row r="1237" spans="1:1">
      <c r="A1237" s="873"/>
    </row>
    <row r="1238" spans="1:1">
      <c r="A1238" s="873"/>
    </row>
    <row r="1239" spans="1:1">
      <c r="A1239" s="873"/>
    </row>
    <row r="1240" spans="1:1">
      <c r="A1240" s="873"/>
    </row>
    <row r="1241" spans="1:1">
      <c r="A1241" s="873"/>
    </row>
    <row r="1242" spans="1:1">
      <c r="A1242" s="873"/>
    </row>
    <row r="1243" spans="1:1">
      <c r="A1243" s="873"/>
    </row>
    <row r="1244" spans="1:1">
      <c r="A1244" s="873"/>
    </row>
    <row r="1245" spans="1:1">
      <c r="A1245" s="873"/>
    </row>
    <row r="1246" spans="1:1">
      <c r="A1246" s="873"/>
    </row>
    <row r="1247" spans="1:1">
      <c r="A1247" s="873"/>
    </row>
    <row r="1248" spans="1:1">
      <c r="A1248" s="873"/>
    </row>
    <row r="1249" spans="1:1">
      <c r="A1249" s="873"/>
    </row>
    <row r="1250" spans="1:1">
      <c r="A1250" s="873"/>
    </row>
    <row r="1251" spans="1:1">
      <c r="A1251" s="873"/>
    </row>
    <row r="1252" spans="1:1">
      <c r="A1252" s="873"/>
    </row>
    <row r="1253" spans="1:1">
      <c r="A1253" s="873"/>
    </row>
    <row r="1254" spans="1:1">
      <c r="A1254" s="873"/>
    </row>
    <row r="1255" spans="1:1">
      <c r="A1255" s="873"/>
    </row>
    <row r="1256" spans="1:1">
      <c r="A1256" s="873"/>
    </row>
    <row r="1257" spans="1:1">
      <c r="A1257" s="873"/>
    </row>
    <row r="1258" spans="1:1">
      <c r="A1258" s="873"/>
    </row>
    <row r="1259" spans="1:1">
      <c r="A1259" s="873"/>
    </row>
    <row r="1260" spans="1:1">
      <c r="A1260" s="873"/>
    </row>
  </sheetData>
  <pageMargins left="0.7" right="0.7" top="0.75" bottom="0.75" header="0.3" footer="0.3"/>
  <pageSetup paperSize="9" scale="74"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showGridLines="0" workbookViewId="0">
      <pane xSplit="4" ySplit="3" topLeftCell="E4" activePane="bottomRight" state="frozen"/>
      <selection pane="topRight" activeCell="E1" sqref="E1"/>
      <selection pane="bottomLeft" activeCell="A4" sqref="A4"/>
      <selection pane="bottomRight"/>
    </sheetView>
  </sheetViews>
  <sheetFormatPr defaultRowHeight="12.75" outlineLevelCol="1"/>
  <cols>
    <col min="1" max="1" width="37.7109375" bestFit="1" customWidth="1"/>
    <col min="2" max="4" width="8.42578125" style="360" hidden="1" customWidth="1" outlineLevel="1"/>
    <col min="5" max="5" width="9.140625" collapsed="1"/>
    <col min="7" max="10" width="8.42578125" style="360" bestFit="1" customWidth="1"/>
  </cols>
  <sheetData>
    <row r="1" spans="1:11">
      <c r="A1" s="472" t="s">
        <v>221</v>
      </c>
      <c r="B1" s="1198"/>
      <c r="C1" s="1082"/>
      <c r="D1" s="1091"/>
      <c r="E1" s="1082"/>
      <c r="F1" s="883"/>
      <c r="G1" s="1082"/>
      <c r="H1" s="1082"/>
      <c r="I1" s="1082"/>
      <c r="J1" s="1082"/>
    </row>
    <row r="2" spans="1:11">
      <c r="A2" s="472" t="s">
        <v>222</v>
      </c>
      <c r="B2" s="1198"/>
      <c r="C2" s="954"/>
      <c r="D2" s="954"/>
      <c r="E2" s="954"/>
      <c r="F2" s="954"/>
      <c r="G2" s="1082"/>
      <c r="H2" s="1082"/>
      <c r="I2" s="1266"/>
      <c r="J2" s="1266"/>
    </row>
    <row r="3" spans="1:11">
      <c r="A3" s="472" t="s">
        <v>83</v>
      </c>
      <c r="B3" s="1198"/>
      <c r="C3" s="954"/>
      <c r="D3" s="954"/>
      <c r="E3" s="954"/>
      <c r="F3" s="954"/>
      <c r="G3" s="902"/>
      <c r="H3" s="902"/>
      <c r="I3" s="1267"/>
      <c r="J3" s="1267"/>
    </row>
    <row r="4" spans="1:11" ht="14.25">
      <c r="A4" s="1202" t="s">
        <v>455</v>
      </c>
      <c r="B4" s="495">
        <v>2009</v>
      </c>
      <c r="C4" s="495">
        <v>2010</v>
      </c>
      <c r="D4" s="495">
        <v>2011</v>
      </c>
      <c r="E4" s="525">
        <v>2012</v>
      </c>
      <c r="F4" s="882">
        <v>2013</v>
      </c>
      <c r="G4" s="1152">
        <v>2014</v>
      </c>
      <c r="H4" s="1152">
        <v>2015</v>
      </c>
      <c r="I4" s="1152">
        <v>2016</v>
      </c>
      <c r="J4" s="1152">
        <v>2017</v>
      </c>
    </row>
    <row r="5" spans="1:11">
      <c r="A5" s="1203" t="s">
        <v>223</v>
      </c>
      <c r="B5" s="361">
        <v>0</v>
      </c>
      <c r="C5" s="361">
        <v>2</v>
      </c>
      <c r="D5" s="361">
        <v>2</v>
      </c>
      <c r="E5" s="361">
        <v>2</v>
      </c>
      <c r="F5" s="361">
        <v>1</v>
      </c>
      <c r="G5" s="361">
        <v>12</v>
      </c>
      <c r="H5" s="361">
        <v>2</v>
      </c>
      <c r="I5" s="361">
        <v>3</v>
      </c>
      <c r="J5" s="361">
        <v>4</v>
      </c>
      <c r="K5" s="25"/>
    </row>
    <row r="6" spans="1:11">
      <c r="A6" s="1203" t="s">
        <v>224</v>
      </c>
      <c r="B6" s="361">
        <v>7</v>
      </c>
      <c r="C6" s="361">
        <v>-4</v>
      </c>
      <c r="D6" s="361">
        <v>-8</v>
      </c>
      <c r="E6" s="361">
        <v>0</v>
      </c>
      <c r="F6" s="361">
        <v>-4</v>
      </c>
      <c r="G6" s="361">
        <v>2</v>
      </c>
      <c r="H6" s="361">
        <v>9</v>
      </c>
      <c r="I6" s="361">
        <v>-1</v>
      </c>
      <c r="J6" s="361">
        <v>1</v>
      </c>
    </row>
    <row r="7" spans="1:11">
      <c r="A7" s="1203" t="s">
        <v>225</v>
      </c>
      <c r="B7" s="361">
        <v>1</v>
      </c>
      <c r="C7" s="361">
        <v>1</v>
      </c>
      <c r="D7" s="361">
        <v>2</v>
      </c>
      <c r="E7" s="361">
        <v>2</v>
      </c>
      <c r="F7" s="361">
        <v>1</v>
      </c>
      <c r="G7" s="361">
        <v>1</v>
      </c>
      <c r="H7" s="361">
        <v>0</v>
      </c>
      <c r="I7" s="361">
        <v>1</v>
      </c>
      <c r="J7" s="361">
        <v>0</v>
      </c>
    </row>
    <row r="8" spans="1:11">
      <c r="A8" s="1203" t="s">
        <v>226</v>
      </c>
      <c r="B8" s="361">
        <v>-30</v>
      </c>
      <c r="C8" s="361">
        <v>28</v>
      </c>
      <c r="D8" s="361">
        <v>20</v>
      </c>
      <c r="E8" s="361">
        <v>0</v>
      </c>
      <c r="F8" s="361">
        <v>-8</v>
      </c>
      <c r="G8" s="361">
        <v>0</v>
      </c>
      <c r="H8" s="361">
        <v>-4</v>
      </c>
      <c r="I8" s="361">
        <v>3</v>
      </c>
      <c r="J8" s="361">
        <v>15</v>
      </c>
    </row>
    <row r="9" spans="1:11">
      <c r="A9" s="1203" t="s">
        <v>319</v>
      </c>
      <c r="B9" s="361">
        <v>1</v>
      </c>
      <c r="C9" s="361">
        <v>2</v>
      </c>
      <c r="D9" s="361" t="s">
        <v>227</v>
      </c>
      <c r="E9" s="361" t="s">
        <v>227</v>
      </c>
      <c r="F9" s="361" t="s">
        <v>227</v>
      </c>
      <c r="G9" s="361" t="s">
        <v>227</v>
      </c>
      <c r="H9" s="361" t="s">
        <v>227</v>
      </c>
      <c r="I9" s="361"/>
      <c r="J9" s="361" t="s">
        <v>227</v>
      </c>
    </row>
    <row r="10" spans="1:11">
      <c r="A10" s="1203" t="s">
        <v>228</v>
      </c>
      <c r="B10" s="361">
        <v>-21</v>
      </c>
      <c r="C10" s="361">
        <v>29</v>
      </c>
      <c r="D10" s="361">
        <v>16</v>
      </c>
      <c r="E10" s="361">
        <v>4</v>
      </c>
      <c r="F10" s="361">
        <v>-10</v>
      </c>
      <c r="G10" s="361">
        <f>SUM(G5:G9)</f>
        <v>15</v>
      </c>
      <c r="H10" s="361">
        <f>SUM(H5:H9)</f>
        <v>7</v>
      </c>
      <c r="I10" s="361">
        <v>6</v>
      </c>
      <c r="J10" s="361">
        <f>SUM(J5:J8)</f>
        <v>20</v>
      </c>
    </row>
    <row r="11" spans="1:11" ht="14.25">
      <c r="A11" s="1202" t="s">
        <v>456</v>
      </c>
      <c r="B11" s="1059">
        <v>2009</v>
      </c>
      <c r="C11" s="1059">
        <v>2010</v>
      </c>
      <c r="D11" s="1059">
        <v>2011</v>
      </c>
      <c r="E11" s="1059">
        <v>2012</v>
      </c>
      <c r="F11" s="1059">
        <v>2013</v>
      </c>
      <c r="G11" s="1152">
        <v>2014</v>
      </c>
      <c r="H11" s="1152">
        <v>2015</v>
      </c>
      <c r="I11" s="1152">
        <v>2016</v>
      </c>
      <c r="J11" s="1152">
        <v>2017</v>
      </c>
    </row>
    <row r="12" spans="1:11">
      <c r="A12" s="1203" t="s">
        <v>223</v>
      </c>
      <c r="B12" s="361">
        <v>0</v>
      </c>
      <c r="C12" s="361">
        <v>4</v>
      </c>
      <c r="D12" s="361">
        <v>3</v>
      </c>
      <c r="E12" s="361">
        <v>2</v>
      </c>
      <c r="F12" s="361">
        <v>0</v>
      </c>
      <c r="G12" s="1252">
        <v>1</v>
      </c>
      <c r="H12" s="1252">
        <v>0</v>
      </c>
      <c r="I12" s="1252">
        <v>3</v>
      </c>
      <c r="J12" s="1252">
        <v>3</v>
      </c>
    </row>
    <row r="13" spans="1:11">
      <c r="A13" s="1203" t="s">
        <v>224</v>
      </c>
      <c r="B13" s="361">
        <v>8</v>
      </c>
      <c r="C13" s="361">
        <v>-5</v>
      </c>
      <c r="D13" s="361">
        <v>-9</v>
      </c>
      <c r="E13" s="361">
        <v>0</v>
      </c>
      <c r="F13" s="361">
        <v>-4</v>
      </c>
      <c r="G13" s="1252">
        <v>3</v>
      </c>
      <c r="H13" s="1252">
        <v>9</v>
      </c>
      <c r="I13" s="1252">
        <v>-1</v>
      </c>
      <c r="J13" s="1252">
        <v>0</v>
      </c>
    </row>
    <row r="14" spans="1:11">
      <c r="A14" s="1203" t="s">
        <v>225</v>
      </c>
      <c r="B14" s="361">
        <v>1</v>
      </c>
      <c r="C14" s="361">
        <v>1</v>
      </c>
      <c r="D14" s="361">
        <v>1</v>
      </c>
      <c r="E14" s="361">
        <v>1</v>
      </c>
      <c r="F14" s="361">
        <v>1</v>
      </c>
      <c r="G14" s="1252">
        <v>1</v>
      </c>
      <c r="H14" s="1252">
        <v>1</v>
      </c>
      <c r="I14" s="1252">
        <v>0</v>
      </c>
      <c r="J14" s="1252">
        <v>0</v>
      </c>
    </row>
    <row r="15" spans="1:11">
      <c r="A15" s="1203" t="s">
        <v>226</v>
      </c>
      <c r="B15" s="361">
        <v>-26</v>
      </c>
      <c r="C15" s="361">
        <v>16</v>
      </c>
      <c r="D15" s="361">
        <v>21</v>
      </c>
      <c r="E15" s="361">
        <v>-1</v>
      </c>
      <c r="F15" s="361">
        <v>-2</v>
      </c>
      <c r="G15" s="1252">
        <v>0</v>
      </c>
      <c r="H15" s="1252">
        <v>-5</v>
      </c>
      <c r="I15" s="1252">
        <v>1</v>
      </c>
      <c r="J15" s="1252">
        <v>9</v>
      </c>
    </row>
    <row r="16" spans="1:11">
      <c r="A16" s="1203" t="s">
        <v>319</v>
      </c>
      <c r="B16" s="361" t="s">
        <v>227</v>
      </c>
      <c r="C16" s="361" t="s">
        <v>227</v>
      </c>
      <c r="D16" s="361" t="s">
        <v>227</v>
      </c>
      <c r="E16" s="361" t="s">
        <v>227</v>
      </c>
      <c r="F16" s="361" t="s">
        <v>227</v>
      </c>
      <c r="G16" s="1252" t="s">
        <v>227</v>
      </c>
      <c r="H16" s="1252" t="s">
        <v>227</v>
      </c>
      <c r="I16" s="1252" t="s">
        <v>227</v>
      </c>
      <c r="J16" s="1252" t="s">
        <v>227</v>
      </c>
    </row>
    <row r="17" spans="1:10">
      <c r="A17" s="1203" t="s">
        <v>228</v>
      </c>
      <c r="B17" s="361">
        <v>-17</v>
      </c>
      <c r="C17" s="361">
        <v>16</v>
      </c>
      <c r="D17" s="361">
        <v>16</v>
      </c>
      <c r="E17" s="361">
        <v>2</v>
      </c>
      <c r="F17" s="361">
        <v>-5</v>
      </c>
      <c r="G17" s="1252">
        <f>SUM(G12:G16)</f>
        <v>5</v>
      </c>
      <c r="H17" s="1252">
        <f>SUM(H12:H16)</f>
        <v>5</v>
      </c>
      <c r="I17" s="1252">
        <f>SUM(I12:I16)</f>
        <v>3</v>
      </c>
      <c r="J17" s="1252">
        <f>SUM(J12:J16)</f>
        <v>12</v>
      </c>
    </row>
    <row r="18" spans="1:10" ht="14.25">
      <c r="A18" s="1202" t="s">
        <v>457</v>
      </c>
      <c r="B18" s="1152">
        <v>2009</v>
      </c>
      <c r="C18" s="1152">
        <v>2010</v>
      </c>
      <c r="D18" s="1152">
        <v>2011</v>
      </c>
      <c r="E18" s="1152">
        <v>2012</v>
      </c>
      <c r="F18" s="1152">
        <v>2013</v>
      </c>
      <c r="G18" s="1152">
        <v>2014</v>
      </c>
      <c r="H18" s="1152">
        <v>2015</v>
      </c>
      <c r="I18" s="1152">
        <v>2016</v>
      </c>
      <c r="J18" s="1152">
        <v>2017</v>
      </c>
    </row>
    <row r="19" spans="1:10">
      <c r="A19" s="1203" t="s">
        <v>223</v>
      </c>
      <c r="B19" s="361"/>
      <c r="C19" s="361"/>
      <c r="D19" s="361"/>
      <c r="E19" s="361"/>
      <c r="F19" s="361"/>
      <c r="G19" s="1252">
        <v>100</v>
      </c>
      <c r="H19" s="1252">
        <v>0</v>
      </c>
      <c r="I19" s="1252">
        <v>17</v>
      </c>
      <c r="J19" s="1252">
        <v>23</v>
      </c>
    </row>
    <row r="20" spans="1:10">
      <c r="A20" s="1203" t="s">
        <v>224</v>
      </c>
      <c r="B20" s="361"/>
      <c r="C20" s="361"/>
      <c r="D20" s="361"/>
      <c r="E20" s="361"/>
      <c r="F20" s="361"/>
      <c r="G20" s="1252">
        <v>0</v>
      </c>
      <c r="H20" s="1252">
        <v>17</v>
      </c>
      <c r="I20" s="1252">
        <v>2</v>
      </c>
      <c r="J20" s="1252">
        <v>0</v>
      </c>
    </row>
    <row r="21" spans="1:10">
      <c r="A21" s="1203" t="s">
        <v>225</v>
      </c>
      <c r="B21" s="361"/>
      <c r="C21" s="361"/>
      <c r="D21" s="361"/>
      <c r="E21" s="361"/>
      <c r="F21" s="361"/>
      <c r="G21" s="1252">
        <v>0</v>
      </c>
      <c r="H21" s="1252">
        <v>0</v>
      </c>
      <c r="I21" s="1252">
        <v>-1</v>
      </c>
      <c r="J21" s="1252">
        <v>1</v>
      </c>
    </row>
    <row r="22" spans="1:10">
      <c r="A22" s="1203" t="s">
        <v>226</v>
      </c>
      <c r="B22" s="361"/>
      <c r="C22" s="361"/>
      <c r="D22" s="361"/>
      <c r="E22" s="361"/>
      <c r="F22" s="361"/>
      <c r="G22" s="1252">
        <v>0</v>
      </c>
      <c r="H22" s="1252">
        <v>-1</v>
      </c>
      <c r="I22" s="1252">
        <v>20</v>
      </c>
      <c r="J22" s="1252">
        <v>32</v>
      </c>
    </row>
    <row r="23" spans="1:10">
      <c r="A23" s="1203" t="s">
        <v>319</v>
      </c>
      <c r="B23" s="361"/>
      <c r="C23" s="361"/>
      <c r="D23" s="361"/>
      <c r="E23" s="361"/>
      <c r="F23" s="361"/>
      <c r="G23" s="1252" t="s">
        <v>227</v>
      </c>
      <c r="H23" s="1252" t="s">
        <v>227</v>
      </c>
      <c r="I23" s="1252" t="s">
        <v>227</v>
      </c>
      <c r="J23" s="1252" t="s">
        <v>227</v>
      </c>
    </row>
    <row r="24" spans="1:10">
      <c r="A24" s="1203" t="s">
        <v>228</v>
      </c>
      <c r="B24" s="361"/>
      <c r="C24" s="361"/>
      <c r="D24" s="361"/>
      <c r="E24" s="361"/>
      <c r="F24" s="361"/>
      <c r="G24" s="1252">
        <f>SUM(G19:G23)</f>
        <v>100</v>
      </c>
      <c r="H24" s="1252">
        <f>SUM(H19:H23)</f>
        <v>16</v>
      </c>
      <c r="I24" s="1252">
        <f>SUM(I19:I23)</f>
        <v>38</v>
      </c>
      <c r="J24" s="1252">
        <f>SUM(J19:J23)</f>
        <v>56</v>
      </c>
    </row>
    <row r="25" spans="1:10">
      <c r="A25" s="1202" t="s">
        <v>229</v>
      </c>
      <c r="B25" s="1059">
        <v>2009</v>
      </c>
      <c r="C25" s="1059">
        <v>2010</v>
      </c>
      <c r="D25" s="1059">
        <v>2011</v>
      </c>
      <c r="E25" s="1059">
        <v>2012</v>
      </c>
      <c r="F25" s="1059">
        <v>2013</v>
      </c>
      <c r="G25" s="1152">
        <f>+G$4</f>
        <v>2014</v>
      </c>
      <c r="H25" s="1152">
        <f>+H$4</f>
        <v>2015</v>
      </c>
      <c r="I25" s="1152">
        <v>2016</v>
      </c>
      <c r="J25" s="1152">
        <v>2017</v>
      </c>
    </row>
    <row r="26" spans="1:10">
      <c r="A26" s="1203" t="s">
        <v>223</v>
      </c>
      <c r="B26" s="361">
        <v>0</v>
      </c>
      <c r="C26" s="361">
        <v>1</v>
      </c>
      <c r="D26" s="361">
        <v>5</v>
      </c>
      <c r="E26" s="361">
        <v>10</v>
      </c>
      <c r="F26" s="361">
        <v>2</v>
      </c>
      <c r="G26" s="361">
        <v>6</v>
      </c>
      <c r="H26" s="361">
        <v>9</v>
      </c>
      <c r="I26" s="361">
        <v>0</v>
      </c>
      <c r="J26" s="1428">
        <v>1</v>
      </c>
    </row>
    <row r="27" spans="1:10">
      <c r="A27" s="1203" t="s">
        <v>224</v>
      </c>
      <c r="B27" s="361">
        <v>7</v>
      </c>
      <c r="C27" s="361">
        <v>-8</v>
      </c>
      <c r="D27" s="361">
        <v>-9</v>
      </c>
      <c r="E27" s="361">
        <v>-1</v>
      </c>
      <c r="F27" s="361">
        <v>-3</v>
      </c>
      <c r="G27" s="361">
        <v>5</v>
      </c>
      <c r="H27" s="361">
        <v>11</v>
      </c>
      <c r="I27" s="361">
        <v>0</v>
      </c>
      <c r="J27" s="1428">
        <v>0</v>
      </c>
    </row>
    <row r="28" spans="1:10">
      <c r="A28" s="1203" t="s">
        <v>225</v>
      </c>
      <c r="B28" s="361">
        <v>0</v>
      </c>
      <c r="C28" s="361">
        <v>1</v>
      </c>
      <c r="D28" s="361">
        <v>2</v>
      </c>
      <c r="E28" s="361">
        <v>1</v>
      </c>
      <c r="F28" s="361">
        <v>0</v>
      </c>
      <c r="G28" s="361">
        <v>0</v>
      </c>
      <c r="H28" s="361">
        <v>0</v>
      </c>
      <c r="I28" s="361">
        <v>0</v>
      </c>
      <c r="J28" s="1428">
        <v>0</v>
      </c>
    </row>
    <row r="29" spans="1:10">
      <c r="A29" s="1203" t="s">
        <v>226</v>
      </c>
      <c r="B29" s="361">
        <v>-35</v>
      </c>
      <c r="C29" s="361">
        <v>31</v>
      </c>
      <c r="D29" s="361">
        <v>28</v>
      </c>
      <c r="E29" s="361">
        <v>1</v>
      </c>
      <c r="F29" s="361">
        <v>3</v>
      </c>
      <c r="G29" s="361">
        <v>7</v>
      </c>
      <c r="H29" s="361">
        <v>9</v>
      </c>
      <c r="I29" s="361">
        <v>3</v>
      </c>
      <c r="J29" s="1428">
        <v>9</v>
      </c>
    </row>
    <row r="30" spans="1:10">
      <c r="A30" s="1203" t="s">
        <v>319</v>
      </c>
      <c r="B30" s="361" t="s">
        <v>227</v>
      </c>
      <c r="C30" s="361" t="s">
        <v>227</v>
      </c>
      <c r="D30" s="361" t="s">
        <v>227</v>
      </c>
      <c r="E30" s="361" t="s">
        <v>227</v>
      </c>
      <c r="F30" s="361" t="s">
        <v>227</v>
      </c>
      <c r="G30" s="361" t="s">
        <v>227</v>
      </c>
      <c r="H30" s="361" t="s">
        <v>227</v>
      </c>
      <c r="I30" s="361" t="s">
        <v>227</v>
      </c>
      <c r="J30" s="1428" t="s">
        <v>227</v>
      </c>
    </row>
    <row r="31" spans="1:10">
      <c r="A31" s="1203" t="s">
        <v>228</v>
      </c>
      <c r="B31" s="361">
        <v>-28</v>
      </c>
      <c r="C31" s="361">
        <v>25</v>
      </c>
      <c r="D31" s="361">
        <v>26</v>
      </c>
      <c r="E31" s="361">
        <v>11</v>
      </c>
      <c r="F31" s="361">
        <v>2</v>
      </c>
      <c r="G31" s="361">
        <f>SUM(G26:G30)</f>
        <v>18</v>
      </c>
      <c r="H31" s="361">
        <f>SUM(H26:H30)</f>
        <v>29</v>
      </c>
      <c r="I31" s="361">
        <v>3</v>
      </c>
      <c r="J31" s="361">
        <f>SUM(J26:J29)</f>
        <v>10</v>
      </c>
    </row>
    <row r="32" spans="1:10">
      <c r="A32" s="1202" t="s">
        <v>230</v>
      </c>
      <c r="B32" s="1059">
        <v>2009</v>
      </c>
      <c r="C32" s="1059">
        <v>2010</v>
      </c>
      <c r="D32" s="1059">
        <v>2011</v>
      </c>
      <c r="E32" s="1059">
        <v>2012</v>
      </c>
      <c r="F32" s="1059">
        <v>2013</v>
      </c>
      <c r="G32" s="1152">
        <f>+G$4</f>
        <v>2014</v>
      </c>
      <c r="H32" s="1152">
        <f>+H$4</f>
        <v>2015</v>
      </c>
      <c r="I32" s="1152">
        <v>2016</v>
      </c>
      <c r="J32" s="1152">
        <v>2017</v>
      </c>
    </row>
    <row r="33" spans="1:10">
      <c r="A33" s="1203" t="s">
        <v>223</v>
      </c>
      <c r="B33" s="361">
        <v>1</v>
      </c>
      <c r="C33" s="361">
        <v>1</v>
      </c>
      <c r="D33" s="361">
        <v>0</v>
      </c>
      <c r="E33" s="361">
        <v>1</v>
      </c>
      <c r="F33" s="361">
        <v>1</v>
      </c>
      <c r="G33" s="361">
        <v>1</v>
      </c>
      <c r="H33" s="361">
        <v>0</v>
      </c>
      <c r="I33" s="361">
        <v>0</v>
      </c>
      <c r="J33" s="361">
        <v>0</v>
      </c>
    </row>
    <row r="34" spans="1:10">
      <c r="A34" s="1203" t="s">
        <v>224</v>
      </c>
      <c r="B34" s="361">
        <v>6</v>
      </c>
      <c r="C34" s="361">
        <v>-2</v>
      </c>
      <c r="D34" s="361">
        <v>-8</v>
      </c>
      <c r="E34" s="361">
        <v>0</v>
      </c>
      <c r="F34" s="361">
        <v>-5</v>
      </c>
      <c r="G34" s="361">
        <v>0</v>
      </c>
      <c r="H34" s="361">
        <v>6</v>
      </c>
      <c r="I34" s="361">
        <v>-2</v>
      </c>
      <c r="J34" s="361">
        <v>2</v>
      </c>
    </row>
    <row r="35" spans="1:10">
      <c r="A35" s="1203" t="s">
        <v>225</v>
      </c>
      <c r="B35" s="361">
        <v>1</v>
      </c>
      <c r="C35" s="361">
        <v>1</v>
      </c>
      <c r="D35" s="361">
        <v>3</v>
      </c>
      <c r="E35" s="361">
        <v>3</v>
      </c>
      <c r="F35" s="361">
        <v>3</v>
      </c>
      <c r="G35" s="361">
        <v>1</v>
      </c>
      <c r="H35" s="361">
        <v>0</v>
      </c>
      <c r="I35" s="361">
        <v>0</v>
      </c>
      <c r="J35" s="361">
        <v>0</v>
      </c>
    </row>
    <row r="36" spans="1:10">
      <c r="A36" s="1203" t="s">
        <v>226</v>
      </c>
      <c r="B36" s="361">
        <v>-33</v>
      </c>
      <c r="C36" s="361">
        <v>50</v>
      </c>
      <c r="D36" s="361">
        <v>25</v>
      </c>
      <c r="E36" s="361">
        <v>1</v>
      </c>
      <c r="F36" s="361">
        <v>-21</v>
      </c>
      <c r="G36" s="361">
        <v>-3</v>
      </c>
      <c r="H36" s="361">
        <v>-7</v>
      </c>
      <c r="I36" s="361">
        <v>2</v>
      </c>
      <c r="J36" s="361">
        <v>21</v>
      </c>
    </row>
    <row r="37" spans="1:10">
      <c r="A37" s="1203" t="s">
        <v>319</v>
      </c>
      <c r="B37" s="361" t="s">
        <v>227</v>
      </c>
      <c r="C37" s="361" t="s">
        <v>227</v>
      </c>
      <c r="D37" s="361" t="s">
        <v>227</v>
      </c>
      <c r="E37" s="361" t="s">
        <v>227</v>
      </c>
      <c r="F37" s="361" t="s">
        <v>227</v>
      </c>
      <c r="G37" s="361" t="s">
        <v>227</v>
      </c>
      <c r="H37" s="361" t="s">
        <v>227</v>
      </c>
      <c r="I37" s="361" t="s">
        <v>227</v>
      </c>
      <c r="J37" s="361" t="s">
        <v>227</v>
      </c>
    </row>
    <row r="38" spans="1:10">
      <c r="A38" s="1203" t="s">
        <v>228</v>
      </c>
      <c r="B38" s="361">
        <v>-25</v>
      </c>
      <c r="C38" s="361">
        <v>50</v>
      </c>
      <c r="D38" s="361">
        <v>20</v>
      </c>
      <c r="E38" s="361">
        <v>5</v>
      </c>
      <c r="F38" s="361">
        <v>-22</v>
      </c>
      <c r="G38" s="361">
        <f>SUM(G33:G37)</f>
        <v>-1</v>
      </c>
      <c r="H38" s="361">
        <f>SUM(H33:H37)</f>
        <v>-1</v>
      </c>
      <c r="I38" s="361">
        <v>0</v>
      </c>
      <c r="J38" s="361">
        <f>SUM(J33:J36)</f>
        <v>23</v>
      </c>
    </row>
    <row r="39" spans="1:10" ht="14.25">
      <c r="A39" s="1202" t="s">
        <v>458</v>
      </c>
      <c r="B39" s="1059">
        <v>2009</v>
      </c>
      <c r="C39" s="1059">
        <v>2010</v>
      </c>
      <c r="D39" s="1059">
        <v>2011</v>
      </c>
      <c r="E39" s="1059">
        <v>2012</v>
      </c>
      <c r="F39" s="1059">
        <v>2013</v>
      </c>
      <c r="G39" s="1152">
        <f>+G$4</f>
        <v>2014</v>
      </c>
      <c r="H39" s="1152">
        <f>+H$4</f>
        <v>2015</v>
      </c>
      <c r="I39" s="1152">
        <v>2016</v>
      </c>
      <c r="J39" s="1152">
        <v>2017</v>
      </c>
    </row>
    <row r="40" spans="1:10">
      <c r="A40" s="1203" t="s">
        <v>223</v>
      </c>
      <c r="B40" s="361">
        <v>0</v>
      </c>
      <c r="C40" s="361">
        <v>0</v>
      </c>
      <c r="D40" s="361">
        <v>1</v>
      </c>
      <c r="E40" s="361">
        <v>2</v>
      </c>
      <c r="F40" s="361">
        <v>0</v>
      </c>
      <c r="G40" s="361">
        <v>1</v>
      </c>
      <c r="H40" s="361">
        <v>0</v>
      </c>
      <c r="I40" s="361">
        <v>3</v>
      </c>
      <c r="J40" s="361">
        <v>2</v>
      </c>
    </row>
    <row r="41" spans="1:10">
      <c r="A41" s="1203" t="s">
        <v>224</v>
      </c>
      <c r="B41" s="361">
        <v>6</v>
      </c>
      <c r="C41" s="361">
        <v>-4</v>
      </c>
      <c r="D41" s="361">
        <v>-7</v>
      </c>
      <c r="E41" s="361">
        <v>-1</v>
      </c>
      <c r="F41" s="361">
        <v>-5</v>
      </c>
      <c r="G41" s="361">
        <v>2</v>
      </c>
      <c r="H41" s="361">
        <v>8</v>
      </c>
      <c r="I41" s="361">
        <v>-1</v>
      </c>
      <c r="J41" s="361">
        <v>1</v>
      </c>
    </row>
    <row r="42" spans="1:10">
      <c r="A42" s="1203" t="s">
        <v>225</v>
      </c>
      <c r="B42" s="361">
        <v>0</v>
      </c>
      <c r="C42" s="361">
        <v>0</v>
      </c>
      <c r="D42" s="361">
        <v>1</v>
      </c>
      <c r="E42" s="361">
        <v>2</v>
      </c>
      <c r="F42" s="361">
        <v>1</v>
      </c>
      <c r="G42" s="361">
        <v>1</v>
      </c>
      <c r="H42" s="361">
        <v>1</v>
      </c>
      <c r="I42" s="361">
        <v>1</v>
      </c>
      <c r="J42" s="361">
        <v>0</v>
      </c>
    </row>
    <row r="43" spans="1:10">
      <c r="A43" s="1203" t="s">
        <v>226</v>
      </c>
      <c r="B43" s="361">
        <v>-24</v>
      </c>
      <c r="C43" s="361">
        <v>31</v>
      </c>
      <c r="D43" s="361">
        <v>7</v>
      </c>
      <c r="E43" s="361">
        <v>-1</v>
      </c>
      <c r="F43" s="361">
        <v>0</v>
      </c>
      <c r="G43" s="361">
        <v>0</v>
      </c>
      <c r="H43" s="361">
        <v>-7</v>
      </c>
      <c r="I43" s="361">
        <v>-1</v>
      </c>
      <c r="J43" s="361">
        <v>8</v>
      </c>
    </row>
    <row r="44" spans="1:10">
      <c r="A44" s="1203" t="s">
        <v>319</v>
      </c>
      <c r="B44" s="361" t="s">
        <v>227</v>
      </c>
      <c r="C44" s="361" t="s">
        <v>227</v>
      </c>
      <c r="D44" s="361" t="s">
        <v>227</v>
      </c>
      <c r="E44" s="361" t="s">
        <v>227</v>
      </c>
      <c r="F44" s="361" t="s">
        <v>227</v>
      </c>
      <c r="G44" s="361" t="s">
        <v>227</v>
      </c>
      <c r="H44" s="361" t="s">
        <v>227</v>
      </c>
      <c r="I44" s="361" t="s">
        <v>227</v>
      </c>
      <c r="J44" s="361" t="s">
        <v>227</v>
      </c>
    </row>
    <row r="45" spans="1:10">
      <c r="A45" s="1203" t="s">
        <v>228</v>
      </c>
      <c r="B45" s="362">
        <v>-18</v>
      </c>
      <c r="C45" s="362">
        <v>27</v>
      </c>
      <c r="D45" s="362">
        <v>2</v>
      </c>
      <c r="E45" s="362">
        <v>2</v>
      </c>
      <c r="F45" s="362">
        <v>-4</v>
      </c>
      <c r="G45" s="362">
        <f>SUM(G40:G44)</f>
        <v>4</v>
      </c>
      <c r="H45" s="362">
        <f>SUM(H40:H44)</f>
        <v>2</v>
      </c>
      <c r="I45" s="362">
        <v>2</v>
      </c>
      <c r="J45" s="362">
        <f>SUM(J40:J43)</f>
        <v>11</v>
      </c>
    </row>
    <row r="46" spans="1:10">
      <c r="A46" s="498"/>
      <c r="B46" s="496"/>
      <c r="C46" s="496"/>
      <c r="D46" s="496"/>
      <c r="E46" s="528"/>
      <c r="F46" s="884"/>
      <c r="G46" s="884"/>
      <c r="H46" s="884"/>
      <c r="I46" s="884"/>
      <c r="J46" s="884"/>
    </row>
    <row r="47" spans="1:10">
      <c r="A47" s="497"/>
      <c r="B47" s="1091"/>
      <c r="C47" s="1082"/>
      <c r="D47" s="1082"/>
      <c r="E47" s="1082"/>
      <c r="F47" s="883"/>
      <c r="G47" s="1082"/>
      <c r="H47" s="1082"/>
      <c r="I47" s="1082"/>
      <c r="J47" s="1082"/>
    </row>
    <row r="48" spans="1:10">
      <c r="A48" s="793" t="s">
        <v>222</v>
      </c>
      <c r="B48" s="954"/>
      <c r="C48" s="954"/>
      <c r="D48" s="954"/>
      <c r="E48" s="954"/>
      <c r="F48" s="954"/>
      <c r="G48" s="1082"/>
      <c r="H48" s="1082"/>
      <c r="I48" s="1082"/>
      <c r="J48" s="1082"/>
    </row>
    <row r="49" spans="1:10">
      <c r="A49" s="472" t="s">
        <v>231</v>
      </c>
      <c r="B49" s="954"/>
      <c r="C49" s="954"/>
      <c r="D49" s="954"/>
      <c r="E49" s="954"/>
      <c r="F49" s="954"/>
      <c r="G49" s="902"/>
      <c r="H49" s="902"/>
      <c r="I49" s="902"/>
      <c r="J49" s="902"/>
    </row>
    <row r="50" spans="1:10" ht="14.25">
      <c r="A50" s="1202" t="s">
        <v>455</v>
      </c>
      <c r="B50" s="495">
        <v>2009</v>
      </c>
      <c r="C50" s="495">
        <v>2010</v>
      </c>
      <c r="D50" s="495">
        <v>2011</v>
      </c>
      <c r="E50" s="525">
        <v>2012</v>
      </c>
      <c r="F50" s="882">
        <v>2013</v>
      </c>
      <c r="G50" s="1152">
        <f>+G$4</f>
        <v>2014</v>
      </c>
      <c r="H50" s="1152">
        <f>+H$4</f>
        <v>2015</v>
      </c>
      <c r="I50" s="1152">
        <v>2016</v>
      </c>
      <c r="J50" s="1152">
        <v>2017</v>
      </c>
    </row>
    <row r="51" spans="1:10">
      <c r="A51" s="1203" t="s">
        <v>223</v>
      </c>
      <c r="B51" s="361">
        <v>0</v>
      </c>
      <c r="C51" s="361">
        <v>2</v>
      </c>
      <c r="D51" s="361">
        <v>2</v>
      </c>
      <c r="E51" s="361">
        <v>2</v>
      </c>
      <c r="F51" s="361">
        <v>1</v>
      </c>
      <c r="G51" s="361">
        <v>12</v>
      </c>
      <c r="H51" s="361">
        <v>2</v>
      </c>
      <c r="I51" s="1268">
        <v>3</v>
      </c>
      <c r="J51" s="1268">
        <v>4</v>
      </c>
    </row>
    <row r="52" spans="1:10">
      <c r="A52" s="1203" t="s">
        <v>224</v>
      </c>
      <c r="B52" s="361">
        <v>8</v>
      </c>
      <c r="C52" s="361">
        <v>-4</v>
      </c>
      <c r="D52" s="361">
        <v>-8</v>
      </c>
      <c r="E52" s="361">
        <v>0</v>
      </c>
      <c r="F52" s="361">
        <v>-4</v>
      </c>
      <c r="G52" s="361">
        <v>2</v>
      </c>
      <c r="H52" s="361">
        <v>9</v>
      </c>
      <c r="I52" s="1252">
        <v>-1</v>
      </c>
      <c r="J52" s="1252">
        <v>1</v>
      </c>
    </row>
    <row r="53" spans="1:10">
      <c r="A53" s="1203" t="s">
        <v>225</v>
      </c>
      <c r="B53" s="361">
        <v>1</v>
      </c>
      <c r="C53" s="361">
        <v>1</v>
      </c>
      <c r="D53" s="361">
        <v>2</v>
      </c>
      <c r="E53" s="361">
        <v>2</v>
      </c>
      <c r="F53" s="361">
        <v>1</v>
      </c>
      <c r="G53" s="361">
        <v>1</v>
      </c>
      <c r="H53" s="361">
        <v>0</v>
      </c>
      <c r="I53" s="1269">
        <v>0</v>
      </c>
      <c r="J53" s="1269">
        <v>0</v>
      </c>
    </row>
    <row r="54" spans="1:10">
      <c r="A54" s="1203" t="s">
        <v>226</v>
      </c>
      <c r="B54" s="361">
        <v>-23</v>
      </c>
      <c r="C54" s="361">
        <v>11</v>
      </c>
      <c r="D54" s="361">
        <v>20</v>
      </c>
      <c r="E54" s="361">
        <v>7</v>
      </c>
      <c r="F54" s="361">
        <v>-5</v>
      </c>
      <c r="G54" s="361">
        <v>-3</v>
      </c>
      <c r="H54" s="361">
        <v>-2</v>
      </c>
      <c r="I54" s="1270">
        <v>0</v>
      </c>
      <c r="J54" s="1270">
        <v>10</v>
      </c>
    </row>
    <row r="55" spans="1:10">
      <c r="A55" s="1203" t="s">
        <v>319</v>
      </c>
      <c r="B55" s="361" t="s">
        <v>227</v>
      </c>
      <c r="C55" s="361" t="s">
        <v>227</v>
      </c>
      <c r="D55" s="361" t="s">
        <v>227</v>
      </c>
      <c r="E55" s="361"/>
      <c r="F55" s="361"/>
      <c r="G55" s="361" t="s">
        <v>227</v>
      </c>
      <c r="H55" s="361" t="s">
        <v>227</v>
      </c>
      <c r="I55" s="1252" t="s">
        <v>227</v>
      </c>
      <c r="J55" s="1252" t="s">
        <v>227</v>
      </c>
    </row>
    <row r="56" spans="1:10">
      <c r="A56" s="1203" t="s">
        <v>228</v>
      </c>
      <c r="B56" s="361">
        <v>-14</v>
      </c>
      <c r="C56" s="361">
        <v>10</v>
      </c>
      <c r="D56" s="361">
        <v>16</v>
      </c>
      <c r="E56" s="361">
        <v>11</v>
      </c>
      <c r="F56" s="361">
        <v>-7</v>
      </c>
      <c r="G56" s="361">
        <f>SUM(G51:G55)</f>
        <v>12</v>
      </c>
      <c r="H56" s="361">
        <f>SUM(H51:H55)</f>
        <v>9</v>
      </c>
      <c r="I56" s="361">
        <v>2</v>
      </c>
      <c r="J56" s="361">
        <f>SUM(J51:J54)</f>
        <v>15</v>
      </c>
    </row>
    <row r="57" spans="1:10" ht="14.25">
      <c r="A57" s="1202" t="s">
        <v>456</v>
      </c>
      <c r="B57" s="1060">
        <v>2009</v>
      </c>
      <c r="C57" s="1060">
        <v>2010</v>
      </c>
      <c r="D57" s="1060">
        <v>2011</v>
      </c>
      <c r="E57" s="1060">
        <v>2012</v>
      </c>
      <c r="F57" s="1060">
        <v>2013</v>
      </c>
      <c r="G57" s="1152">
        <v>2014</v>
      </c>
      <c r="H57" s="1152">
        <v>2015</v>
      </c>
      <c r="I57" s="1152">
        <v>2016</v>
      </c>
      <c r="J57" s="1152">
        <v>2017</v>
      </c>
    </row>
    <row r="58" spans="1:10">
      <c r="A58" s="1203" t="s">
        <v>223</v>
      </c>
      <c r="B58" s="361">
        <v>0</v>
      </c>
      <c r="C58" s="361">
        <v>4</v>
      </c>
      <c r="D58" s="361">
        <v>3</v>
      </c>
      <c r="E58" s="361">
        <v>2</v>
      </c>
      <c r="F58" s="361">
        <v>0</v>
      </c>
      <c r="G58" s="361">
        <v>1</v>
      </c>
      <c r="H58" s="361">
        <v>0</v>
      </c>
      <c r="I58" s="361">
        <v>3</v>
      </c>
      <c r="J58" s="1252">
        <v>3</v>
      </c>
    </row>
    <row r="59" spans="1:10">
      <c r="A59" s="1203" t="s">
        <v>224</v>
      </c>
      <c r="B59" s="361">
        <v>9</v>
      </c>
      <c r="C59" s="361">
        <v>-5</v>
      </c>
      <c r="D59" s="361">
        <v>-8</v>
      </c>
      <c r="E59" s="361">
        <v>0</v>
      </c>
      <c r="F59" s="361">
        <v>-4</v>
      </c>
      <c r="G59" s="361">
        <v>4</v>
      </c>
      <c r="H59" s="361">
        <v>10</v>
      </c>
      <c r="I59" s="361">
        <v>-1</v>
      </c>
      <c r="J59" s="1252">
        <v>0</v>
      </c>
    </row>
    <row r="60" spans="1:10">
      <c r="A60" s="1203" t="s">
        <v>225</v>
      </c>
      <c r="B60" s="361">
        <v>1</v>
      </c>
      <c r="C60" s="361">
        <v>1</v>
      </c>
      <c r="D60" s="361">
        <v>1</v>
      </c>
      <c r="E60" s="361">
        <v>1</v>
      </c>
      <c r="F60" s="361">
        <v>1</v>
      </c>
      <c r="G60" s="361">
        <v>1</v>
      </c>
      <c r="H60" s="361">
        <v>1</v>
      </c>
      <c r="I60" s="361">
        <v>0</v>
      </c>
      <c r="J60" s="1252">
        <v>0</v>
      </c>
    </row>
    <row r="61" spans="1:10">
      <c r="A61" s="1203" t="s">
        <v>226</v>
      </c>
      <c r="B61" s="361">
        <v>-15</v>
      </c>
      <c r="C61" s="361">
        <v>4</v>
      </c>
      <c r="D61" s="361">
        <v>11</v>
      </c>
      <c r="E61" s="361">
        <v>6</v>
      </c>
      <c r="F61" s="361">
        <v>0</v>
      </c>
      <c r="G61" s="361">
        <v>0</v>
      </c>
      <c r="H61" s="361">
        <v>-3</v>
      </c>
      <c r="I61" s="361">
        <v>-2</v>
      </c>
      <c r="J61" s="1252">
        <v>4</v>
      </c>
    </row>
    <row r="62" spans="1:10">
      <c r="A62" s="1203" t="s">
        <v>319</v>
      </c>
      <c r="B62" s="361" t="s">
        <v>227</v>
      </c>
      <c r="C62" s="361" t="s">
        <v>227</v>
      </c>
      <c r="D62" s="361" t="s">
        <v>227</v>
      </c>
      <c r="E62" s="361" t="s">
        <v>227</v>
      </c>
      <c r="F62" s="361" t="s">
        <v>227</v>
      </c>
      <c r="G62" s="361" t="s">
        <v>227</v>
      </c>
      <c r="H62" s="361" t="s">
        <v>227</v>
      </c>
      <c r="I62" s="361" t="s">
        <v>227</v>
      </c>
      <c r="J62" s="1252" t="s">
        <v>227</v>
      </c>
    </row>
    <row r="63" spans="1:10">
      <c r="A63" s="1203" t="s">
        <v>228</v>
      </c>
      <c r="B63" s="361">
        <v>-5</v>
      </c>
      <c r="C63" s="361">
        <v>4</v>
      </c>
      <c r="D63" s="361">
        <v>7</v>
      </c>
      <c r="E63" s="361">
        <v>9</v>
      </c>
      <c r="F63" s="361">
        <v>-3</v>
      </c>
      <c r="G63" s="361">
        <v>6</v>
      </c>
      <c r="H63" s="361">
        <v>8</v>
      </c>
      <c r="I63" s="361">
        <v>0</v>
      </c>
      <c r="J63" s="361">
        <f>SUM(J58:J61)</f>
        <v>7</v>
      </c>
    </row>
    <row r="64" spans="1:10" ht="14.25">
      <c r="A64" s="1202" t="s">
        <v>457</v>
      </c>
      <c r="B64" s="1152">
        <v>2009</v>
      </c>
      <c r="C64" s="1152">
        <v>2010</v>
      </c>
      <c r="D64" s="1152">
        <v>2011</v>
      </c>
      <c r="E64" s="1152">
        <v>2012</v>
      </c>
      <c r="F64" s="1152">
        <v>2013</v>
      </c>
      <c r="G64" s="1152">
        <v>2014</v>
      </c>
      <c r="H64" s="1152">
        <v>2015</v>
      </c>
      <c r="I64" s="1152">
        <v>2016</v>
      </c>
      <c r="J64" s="1152">
        <v>2017</v>
      </c>
    </row>
    <row r="65" spans="1:10">
      <c r="A65" s="1203" t="s">
        <v>223</v>
      </c>
      <c r="B65" s="361"/>
      <c r="C65" s="361"/>
      <c r="D65" s="361"/>
      <c r="E65" s="361"/>
      <c r="F65" s="361"/>
      <c r="G65" s="1252">
        <v>100</v>
      </c>
      <c r="H65" s="1252">
        <v>0</v>
      </c>
      <c r="I65" s="1252">
        <v>19</v>
      </c>
      <c r="J65" s="1252">
        <v>23</v>
      </c>
    </row>
    <row r="66" spans="1:10">
      <c r="A66" s="1203" t="s">
        <v>224</v>
      </c>
      <c r="B66" s="361"/>
      <c r="C66" s="361"/>
      <c r="D66" s="361"/>
      <c r="E66" s="361"/>
      <c r="F66" s="361"/>
      <c r="G66" s="1252">
        <v>0</v>
      </c>
      <c r="H66" s="1252">
        <v>16</v>
      </c>
      <c r="I66" s="1252">
        <v>2</v>
      </c>
      <c r="J66" s="1252">
        <v>0</v>
      </c>
    </row>
    <row r="67" spans="1:10">
      <c r="A67" s="1203" t="s">
        <v>225</v>
      </c>
      <c r="B67" s="361"/>
      <c r="C67" s="361"/>
      <c r="D67" s="361"/>
      <c r="E67" s="361"/>
      <c r="F67" s="361"/>
      <c r="G67" s="1252">
        <v>0</v>
      </c>
      <c r="H67" s="1252">
        <v>0</v>
      </c>
      <c r="I67" s="1252">
        <v>-1</v>
      </c>
      <c r="J67" s="1252">
        <v>1</v>
      </c>
    </row>
    <row r="68" spans="1:10">
      <c r="A68" s="1203" t="s">
        <v>226</v>
      </c>
      <c r="B68" s="361"/>
      <c r="C68" s="361"/>
      <c r="D68" s="361"/>
      <c r="E68" s="361"/>
      <c r="F68" s="361"/>
      <c r="G68" s="1252">
        <v>0</v>
      </c>
      <c r="H68" s="1252">
        <v>1</v>
      </c>
      <c r="I68" s="1252">
        <v>17</v>
      </c>
      <c r="J68" s="1252">
        <v>20</v>
      </c>
    </row>
    <row r="69" spans="1:10">
      <c r="A69" s="1203" t="s">
        <v>319</v>
      </c>
      <c r="B69" s="361"/>
      <c r="C69" s="361"/>
      <c r="D69" s="361"/>
      <c r="E69" s="361"/>
      <c r="F69" s="361"/>
      <c r="G69" s="1252" t="s">
        <v>227</v>
      </c>
      <c r="H69" s="1252" t="s">
        <v>227</v>
      </c>
      <c r="I69" s="1252" t="s">
        <v>227</v>
      </c>
      <c r="J69" s="1252" t="s">
        <v>227</v>
      </c>
    </row>
    <row r="70" spans="1:10">
      <c r="A70" s="1203" t="s">
        <v>228</v>
      </c>
      <c r="B70" s="361"/>
      <c r="C70" s="361"/>
      <c r="D70" s="361"/>
      <c r="E70" s="361"/>
      <c r="F70" s="361"/>
      <c r="G70" s="1252">
        <v>100</v>
      </c>
      <c r="H70" s="1252">
        <v>17</v>
      </c>
      <c r="I70" s="1252">
        <v>37</v>
      </c>
      <c r="J70" s="361">
        <f>SUM(J65:J69)</f>
        <v>44</v>
      </c>
    </row>
    <row r="71" spans="1:10">
      <c r="A71" s="1202" t="s">
        <v>229</v>
      </c>
      <c r="B71" s="1060">
        <v>2009</v>
      </c>
      <c r="C71" s="1060">
        <v>2010</v>
      </c>
      <c r="D71" s="1060">
        <v>2011</v>
      </c>
      <c r="E71" s="1060">
        <v>2012</v>
      </c>
      <c r="F71" s="1060">
        <v>2013</v>
      </c>
      <c r="G71" s="1152">
        <f>+G$4</f>
        <v>2014</v>
      </c>
      <c r="H71" s="1152">
        <f>+H$4</f>
        <v>2015</v>
      </c>
      <c r="I71" s="1152">
        <v>2016</v>
      </c>
      <c r="J71" s="1152">
        <v>2017</v>
      </c>
    </row>
    <row r="72" spans="1:10">
      <c r="A72" s="1203" t="s">
        <v>223</v>
      </c>
      <c r="B72" s="361">
        <v>0</v>
      </c>
      <c r="C72" s="361">
        <v>1</v>
      </c>
      <c r="D72" s="361">
        <v>6</v>
      </c>
      <c r="E72" s="361">
        <v>11</v>
      </c>
      <c r="F72" s="361">
        <v>1</v>
      </c>
      <c r="G72" s="361">
        <v>8</v>
      </c>
      <c r="H72" s="361">
        <v>10</v>
      </c>
      <c r="I72" s="361">
        <v>0</v>
      </c>
      <c r="J72" s="1428">
        <v>1</v>
      </c>
    </row>
    <row r="73" spans="1:10">
      <c r="A73" s="1203" t="s">
        <v>224</v>
      </c>
      <c r="B73" s="361">
        <v>7</v>
      </c>
      <c r="C73" s="361">
        <v>-8</v>
      </c>
      <c r="D73" s="361">
        <v>-9</v>
      </c>
      <c r="E73" s="361">
        <v>-1</v>
      </c>
      <c r="F73" s="361">
        <v>-3</v>
      </c>
      <c r="G73" s="361">
        <v>5</v>
      </c>
      <c r="H73" s="361">
        <v>10</v>
      </c>
      <c r="I73" s="361">
        <v>0</v>
      </c>
      <c r="J73" s="1428">
        <v>0</v>
      </c>
    </row>
    <row r="74" spans="1:10">
      <c r="A74" s="1203" t="s">
        <v>225</v>
      </c>
      <c r="B74" s="361">
        <v>0</v>
      </c>
      <c r="C74" s="361">
        <v>1</v>
      </c>
      <c r="D74" s="361">
        <v>2</v>
      </c>
      <c r="E74" s="361">
        <v>1</v>
      </c>
      <c r="F74" s="361">
        <v>0</v>
      </c>
      <c r="G74" s="361">
        <v>1</v>
      </c>
      <c r="H74" s="361">
        <v>0</v>
      </c>
      <c r="I74" s="361">
        <v>0</v>
      </c>
      <c r="J74" s="1428">
        <v>0</v>
      </c>
    </row>
    <row r="75" spans="1:10">
      <c r="A75" s="1203" t="s">
        <v>226</v>
      </c>
      <c r="B75" s="361">
        <v>-35</v>
      </c>
      <c r="C75" s="361">
        <v>26</v>
      </c>
      <c r="D75" s="361">
        <v>22</v>
      </c>
      <c r="E75" s="361">
        <v>11</v>
      </c>
      <c r="F75" s="361">
        <v>1</v>
      </c>
      <c r="G75" s="361">
        <v>7</v>
      </c>
      <c r="H75" s="361">
        <v>7</v>
      </c>
      <c r="I75" s="361">
        <v>3</v>
      </c>
      <c r="J75" s="1428">
        <v>8</v>
      </c>
    </row>
    <row r="76" spans="1:10">
      <c r="A76" s="1203" t="s">
        <v>319</v>
      </c>
      <c r="B76" s="361" t="s">
        <v>227</v>
      </c>
      <c r="C76" s="361" t="s">
        <v>227</v>
      </c>
      <c r="D76" s="361" t="s">
        <v>227</v>
      </c>
      <c r="E76" s="361" t="s">
        <v>227</v>
      </c>
      <c r="F76" s="361" t="s">
        <v>227</v>
      </c>
      <c r="G76" s="361" t="s">
        <v>227</v>
      </c>
      <c r="H76" s="361" t="s">
        <v>227</v>
      </c>
      <c r="I76" s="361" t="s">
        <v>227</v>
      </c>
      <c r="J76" s="1428" t="s">
        <v>227</v>
      </c>
    </row>
    <row r="77" spans="1:10">
      <c r="A77" s="1203" t="s">
        <v>228</v>
      </c>
      <c r="B77" s="361">
        <v>-28</v>
      </c>
      <c r="C77" s="361">
        <v>20</v>
      </c>
      <c r="D77" s="361">
        <v>21</v>
      </c>
      <c r="E77" s="361">
        <v>22</v>
      </c>
      <c r="F77" s="361">
        <v>-1</v>
      </c>
      <c r="G77" s="361">
        <f>SUM(G72:G76)</f>
        <v>21</v>
      </c>
      <c r="H77" s="361">
        <f>SUM(H72:H76)</f>
        <v>27</v>
      </c>
      <c r="I77" s="361">
        <v>3</v>
      </c>
      <c r="J77" s="361">
        <f>SUM(J72:J76)</f>
        <v>9</v>
      </c>
    </row>
    <row r="78" spans="1:10">
      <c r="A78" s="1202" t="s">
        <v>230</v>
      </c>
      <c r="B78" s="1060">
        <v>2009</v>
      </c>
      <c r="C78" s="1060">
        <v>2010</v>
      </c>
      <c r="D78" s="1060">
        <v>2011</v>
      </c>
      <c r="E78" s="1060">
        <v>2012</v>
      </c>
      <c r="F78" s="1060">
        <v>2013</v>
      </c>
      <c r="G78" s="1152">
        <f>+G$4</f>
        <v>2014</v>
      </c>
      <c r="H78" s="1152">
        <f>+H$4</f>
        <v>2015</v>
      </c>
      <c r="I78" s="1152">
        <v>2016</v>
      </c>
      <c r="J78" s="1152">
        <v>2017</v>
      </c>
    </row>
    <row r="79" spans="1:10">
      <c r="A79" s="1203" t="s">
        <v>223</v>
      </c>
      <c r="B79" s="361">
        <v>1</v>
      </c>
      <c r="C79" s="361">
        <v>1</v>
      </c>
      <c r="D79" s="361">
        <v>1</v>
      </c>
      <c r="E79" s="361">
        <v>1</v>
      </c>
      <c r="F79" s="361">
        <v>1</v>
      </c>
      <c r="G79" s="361">
        <v>1</v>
      </c>
      <c r="H79" s="361">
        <v>0</v>
      </c>
      <c r="I79" s="361">
        <v>0</v>
      </c>
      <c r="J79" s="361">
        <v>0</v>
      </c>
    </row>
    <row r="80" spans="1:10">
      <c r="A80" s="1203" t="s">
        <v>224</v>
      </c>
      <c r="B80" s="361">
        <v>7</v>
      </c>
      <c r="C80" s="361">
        <v>-2</v>
      </c>
      <c r="D80" s="361">
        <v>-9</v>
      </c>
      <c r="E80" s="361">
        <v>1</v>
      </c>
      <c r="F80" s="361">
        <v>-5</v>
      </c>
      <c r="G80" s="361">
        <v>0</v>
      </c>
      <c r="H80" s="361">
        <v>7</v>
      </c>
      <c r="I80" s="361">
        <v>-2</v>
      </c>
      <c r="J80" s="361">
        <v>2</v>
      </c>
    </row>
    <row r="81" spans="1:10">
      <c r="A81" s="1203" t="s">
        <v>225</v>
      </c>
      <c r="B81" s="361">
        <v>2</v>
      </c>
      <c r="C81" s="361">
        <v>1</v>
      </c>
      <c r="D81" s="361">
        <v>2</v>
      </c>
      <c r="E81" s="361">
        <v>3</v>
      </c>
      <c r="F81" s="361">
        <v>2</v>
      </c>
      <c r="G81" s="361">
        <v>1</v>
      </c>
      <c r="H81" s="361">
        <v>0</v>
      </c>
      <c r="I81" s="361">
        <v>0</v>
      </c>
      <c r="J81" s="361">
        <v>0</v>
      </c>
    </row>
    <row r="82" spans="1:10">
      <c r="A82" s="1203" t="s">
        <v>226</v>
      </c>
      <c r="B82" s="361">
        <v>-26</v>
      </c>
      <c r="C82" s="361">
        <v>11</v>
      </c>
      <c r="D82" s="361">
        <v>36</v>
      </c>
      <c r="E82" s="361">
        <v>11</v>
      </c>
      <c r="F82" s="361">
        <v>-13</v>
      </c>
      <c r="G82" s="361">
        <v>-13</v>
      </c>
      <c r="H82" s="361">
        <v>-3</v>
      </c>
      <c r="I82" s="361">
        <v>-4</v>
      </c>
      <c r="J82" s="361">
        <v>14</v>
      </c>
    </row>
    <row r="83" spans="1:10">
      <c r="A83" s="1203" t="s">
        <v>319</v>
      </c>
      <c r="B83" s="361" t="s">
        <v>227</v>
      </c>
      <c r="C83" s="361" t="s">
        <v>227</v>
      </c>
      <c r="D83" s="361" t="s">
        <v>227</v>
      </c>
      <c r="E83" s="361" t="s">
        <v>227</v>
      </c>
      <c r="F83" s="361" t="s">
        <v>227</v>
      </c>
      <c r="G83" s="361" t="s">
        <v>227</v>
      </c>
      <c r="H83" s="361" t="s">
        <v>227</v>
      </c>
      <c r="I83" s="361" t="s">
        <v>227</v>
      </c>
      <c r="J83" s="361" t="s">
        <v>227</v>
      </c>
    </row>
    <row r="84" spans="1:10">
      <c r="A84" s="1203" t="s">
        <v>228</v>
      </c>
      <c r="B84" s="361">
        <v>-16</v>
      </c>
      <c r="C84" s="361">
        <v>11</v>
      </c>
      <c r="D84" s="361">
        <v>30</v>
      </c>
      <c r="E84" s="361">
        <v>16</v>
      </c>
      <c r="F84" s="361">
        <v>-15</v>
      </c>
      <c r="G84" s="361">
        <f>SUM(G79:G83)</f>
        <v>-11</v>
      </c>
      <c r="H84" s="361">
        <f>SUM(H79:H83)</f>
        <v>4</v>
      </c>
      <c r="I84" s="361">
        <v>-6</v>
      </c>
      <c r="J84" s="361">
        <f>SUM(J79:J83)</f>
        <v>16</v>
      </c>
    </row>
    <row r="85" spans="1:10" ht="14.25">
      <c r="A85" s="1202" t="s">
        <v>458</v>
      </c>
      <c r="B85" s="1060">
        <v>2009</v>
      </c>
      <c r="C85" s="1060">
        <v>2010</v>
      </c>
      <c r="D85" s="1060">
        <v>2011</v>
      </c>
      <c r="E85" s="1060">
        <v>2012</v>
      </c>
      <c r="F85" s="1060">
        <v>2013</v>
      </c>
      <c r="G85" s="1152">
        <f>+G$4</f>
        <v>2014</v>
      </c>
      <c r="H85" s="1152">
        <f>+H$4</f>
        <v>2015</v>
      </c>
      <c r="I85" s="1152">
        <v>2016</v>
      </c>
      <c r="J85" s="1152">
        <v>2017</v>
      </c>
    </row>
    <row r="86" spans="1:10">
      <c r="A86" s="1203" t="s">
        <v>223</v>
      </c>
      <c r="B86" s="361">
        <v>0</v>
      </c>
      <c r="C86" s="361">
        <v>0</v>
      </c>
      <c r="D86" s="361">
        <v>2</v>
      </c>
      <c r="E86" s="361">
        <v>2</v>
      </c>
      <c r="F86" s="361">
        <v>0</v>
      </c>
      <c r="G86" s="361">
        <v>1</v>
      </c>
      <c r="H86" s="361">
        <v>0</v>
      </c>
      <c r="I86" s="361">
        <v>2</v>
      </c>
      <c r="J86" s="361">
        <v>2</v>
      </c>
    </row>
    <row r="87" spans="1:10">
      <c r="A87" s="1203" t="s">
        <v>224</v>
      </c>
      <c r="B87" s="361">
        <v>6</v>
      </c>
      <c r="C87" s="361">
        <v>-4</v>
      </c>
      <c r="D87" s="361">
        <v>-8</v>
      </c>
      <c r="E87" s="361">
        <v>-1</v>
      </c>
      <c r="F87" s="361">
        <v>-5</v>
      </c>
      <c r="G87" s="361">
        <v>3</v>
      </c>
      <c r="H87" s="361">
        <v>9</v>
      </c>
      <c r="I87" s="361">
        <v>-1</v>
      </c>
      <c r="J87" s="361">
        <v>1</v>
      </c>
    </row>
    <row r="88" spans="1:10">
      <c r="A88" s="1203" t="s">
        <v>225</v>
      </c>
      <c r="B88" s="361">
        <v>0</v>
      </c>
      <c r="C88" s="361">
        <v>0</v>
      </c>
      <c r="D88" s="361">
        <v>1</v>
      </c>
      <c r="E88" s="361">
        <v>2</v>
      </c>
      <c r="F88" s="361">
        <v>1</v>
      </c>
      <c r="G88" s="361">
        <v>1</v>
      </c>
      <c r="H88" s="361">
        <v>1</v>
      </c>
      <c r="I88" s="361">
        <v>1</v>
      </c>
      <c r="J88" s="361">
        <v>0</v>
      </c>
    </row>
    <row r="89" spans="1:10">
      <c r="A89" s="1203" t="s">
        <v>226</v>
      </c>
      <c r="B89" s="361">
        <v>-33</v>
      </c>
      <c r="C89" s="361">
        <v>23</v>
      </c>
      <c r="D89" s="361">
        <v>17</v>
      </c>
      <c r="E89" s="361">
        <v>-3</v>
      </c>
      <c r="F89" s="361">
        <v>-1</v>
      </c>
      <c r="G89" s="361">
        <v>1</v>
      </c>
      <c r="H89" s="361">
        <v>-6</v>
      </c>
      <c r="I89" s="361">
        <v>-5</v>
      </c>
      <c r="J89" s="361">
        <v>9</v>
      </c>
    </row>
    <row r="90" spans="1:10">
      <c r="A90" s="1203" t="s">
        <v>319</v>
      </c>
      <c r="B90" s="361" t="s">
        <v>227</v>
      </c>
      <c r="C90" s="361" t="s">
        <v>227</v>
      </c>
      <c r="D90" s="361" t="s">
        <v>227</v>
      </c>
      <c r="E90" s="361" t="s">
        <v>227</v>
      </c>
      <c r="F90" s="361" t="s">
        <v>227</v>
      </c>
      <c r="G90" s="361" t="s">
        <v>227</v>
      </c>
      <c r="H90" s="361" t="s">
        <v>227</v>
      </c>
      <c r="I90" s="361" t="s">
        <v>227</v>
      </c>
      <c r="J90" s="361" t="s">
        <v>227</v>
      </c>
    </row>
    <row r="91" spans="1:10">
      <c r="A91" s="1203" t="s">
        <v>228</v>
      </c>
      <c r="B91" s="362">
        <v>-27</v>
      </c>
      <c r="C91" s="362">
        <v>19</v>
      </c>
      <c r="D91" s="362">
        <v>12</v>
      </c>
      <c r="E91" s="362">
        <v>0</v>
      </c>
      <c r="F91" s="362">
        <v>-5</v>
      </c>
      <c r="G91" s="362">
        <f>SUM(G86:G90)</f>
        <v>6</v>
      </c>
      <c r="H91" s="362">
        <f>SUM(H86:H90)</f>
        <v>4</v>
      </c>
      <c r="I91" s="362">
        <v>-3</v>
      </c>
      <c r="J91" s="362">
        <f>SUM(J86:J90)</f>
        <v>12</v>
      </c>
    </row>
    <row r="93" spans="1:10" ht="14.25">
      <c r="A93" s="1264" t="s">
        <v>461</v>
      </c>
      <c r="J93"/>
    </row>
    <row r="94" spans="1:10" ht="14.25">
      <c r="A94" s="1264" t="s">
        <v>460</v>
      </c>
      <c r="J94"/>
    </row>
    <row r="95" spans="1:10" ht="14.25">
      <c r="A95" s="1264" t="s">
        <v>459</v>
      </c>
      <c r="J95"/>
    </row>
    <row r="96" spans="1:10" ht="14.25">
      <c r="A96" s="1264" t="s">
        <v>462</v>
      </c>
      <c r="J96"/>
    </row>
  </sheetData>
  <pageMargins left="0.7" right="0.7" top="0.75" bottom="0.75" header="0.3" footer="0.3"/>
  <pageSetup paperSize="9" scale="59" orientation="portrait" r:id="rId1"/>
  <headerFooter alignWithMargins="0"/>
  <ignoredErrors>
    <ignoredError sqref="G71:H106 G10:H10 G23:I24 G16:I17 G25:H5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32</vt:i4>
      </vt:variant>
    </vt:vector>
  </HeadingPairs>
  <TitlesOfParts>
    <vt:vector size="43" baseType="lpstr">
      <vt:lpstr>STARTSIDA</vt:lpstr>
      <vt:lpstr>Kv. RR</vt:lpstr>
      <vt:lpstr>Kv BR</vt:lpstr>
      <vt:lpstr>Kv. KF</vt:lpstr>
      <vt:lpstr>Kv. FB </vt:lpstr>
      <vt:lpstr>År. RR</vt:lpstr>
      <vt:lpstr>År. BR</vt:lpstr>
      <vt:lpstr>År. KF</vt:lpstr>
      <vt:lpstr>År. FB</vt:lpstr>
      <vt:lpstr>Nyckeltal </vt:lpstr>
      <vt:lpstr>Hållbarhet</vt:lpstr>
      <vt:lpstr>Andel_eget_kapital</vt:lpstr>
      <vt:lpstr>Avkastning_på_eget_kapital__12M</vt:lpstr>
      <vt:lpstr>Avkastning_på_sysselsatt_kapital</vt:lpstr>
      <vt:lpstr>Direktavkastning</vt:lpstr>
      <vt:lpstr>EBITDA_marginal</vt:lpstr>
      <vt:lpstr>Eget_kapital</vt:lpstr>
      <vt:lpstr>Försäljningsbryggor</vt:lpstr>
      <vt:lpstr>Förändring__organiskt_från_volym_och_pris</vt:lpstr>
      <vt:lpstr>Jämförelsestörande_poster</vt:lpstr>
      <vt:lpstr>Kapitalomsättningshastighet__ggr</vt:lpstr>
      <vt:lpstr>Kassamässigt_rörelseöverskott</vt:lpstr>
      <vt:lpstr>Omsättningshastighet__sysselsatt_kapital__ggr</vt:lpstr>
      <vt:lpstr>Operativt_kassaflöde</vt:lpstr>
      <vt:lpstr>Hållbarhet!Print_Area</vt:lpstr>
      <vt:lpstr>'Kv BR'!Print_Area</vt:lpstr>
      <vt:lpstr>'Kv. FB '!Print_Area</vt:lpstr>
      <vt:lpstr>'Kv. KF'!Print_Area</vt:lpstr>
      <vt:lpstr>'Kv. RR'!Print_Area</vt:lpstr>
      <vt:lpstr>'Nyckeltal '!Print_Area</vt:lpstr>
      <vt:lpstr>STARTSIDA!Print_Area</vt:lpstr>
      <vt:lpstr>'År. BR'!Print_Area</vt:lpstr>
      <vt:lpstr>'År. FB'!Print_Area</vt:lpstr>
      <vt:lpstr>'År. KF'!Print_Area</vt:lpstr>
      <vt:lpstr>'År. RR'!Print_Area</vt:lpstr>
      <vt:lpstr>Rörelsemarginal</vt:lpstr>
      <vt:lpstr>Rörelsemarginal_exkl._jämförelsestörande_poster</vt:lpstr>
      <vt:lpstr>Rörelseresultat_exkl._jämförelsestörande_poster</vt:lpstr>
      <vt:lpstr>Skuldsättningsgrad</vt:lpstr>
      <vt:lpstr>Uträkning_av_nettoskuldsättning</vt:lpstr>
      <vt:lpstr>Uträkning_av_sysselsatt_kapital</vt:lpstr>
      <vt:lpstr>Vinst_före_utspädning</vt:lpstr>
      <vt:lpstr>Vinstmarginal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Olsson</dc:creator>
  <cp:lastModifiedBy>cccja</cp:lastModifiedBy>
  <cp:lastPrinted>2018-01-25T10:24:26Z</cp:lastPrinted>
  <dcterms:created xsi:type="dcterms:W3CDTF">1999-03-19T15:29:11Z</dcterms:created>
  <dcterms:modified xsi:type="dcterms:W3CDTF">2018-02-26T15:05:54Z</dcterms:modified>
</cp:coreProperties>
</file>